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_DATA\Desktop\2020년 성상철\사업관련\윗마을소하천\보상계획공고\"/>
    </mc:Choice>
  </mc:AlternateContent>
  <bookViews>
    <workbookView xWindow="0" yWindow="0" windowWidth="28800" windowHeight="12255" tabRatio="865"/>
  </bookViews>
  <sheets>
    <sheet name="편입용지조서(지분분할)" sheetId="31" r:id="rId1"/>
    <sheet name="총괄조서(보상금비교)" sheetId="20" state="hidden" r:id="rId2"/>
    <sheet name="지장물" sheetId="21" state="hidden" r:id="rId3"/>
  </sheets>
  <definedNames>
    <definedName name="_xlnm._FilterDatabase" localSheetId="1" hidden="1">'총괄조서(보상금비교)'!$A$4:$WVN$237</definedName>
    <definedName name="_xlnm._FilterDatabase" localSheetId="0" hidden="1">'편입용지조서(지분분할)'!$A$3:$IK$114</definedName>
    <definedName name="_xlnm.Print_Area" localSheetId="2">지장물!$A$1:$P$28</definedName>
    <definedName name="_xlnm.Print_Area" localSheetId="1">'총괄조서(보상금비교)'!$A$1:$W$234</definedName>
    <definedName name="_xlnm.Print_Area" localSheetId="0">'편입용지조서(지분분할)'!$A$1:$Q$113</definedName>
    <definedName name="_xlnm.Print_Titles" localSheetId="2">지장물!$1:$5</definedName>
    <definedName name="_xlnm.Print_Titles" localSheetId="1">'총괄조서(보상금비교)'!$1:$4</definedName>
    <definedName name="_xlnm.Print_Titles" localSheetId="0">'편입용지조서(지분분할)'!$1:$3</definedName>
  </definedNames>
  <calcPr calcId="162913"/>
</workbook>
</file>

<file path=xl/calcChain.xml><?xml version="1.0" encoding="utf-8"?>
<calcChain xmlns="http://schemas.openxmlformats.org/spreadsheetml/2006/main">
  <c r="V36" i="31" l="1"/>
  <c r="T36" i="31"/>
  <c r="R36" i="31"/>
  <c r="V98" i="31" l="1"/>
  <c r="T98" i="31"/>
  <c r="R98" i="31"/>
  <c r="V96" i="31"/>
  <c r="T96" i="31"/>
  <c r="R96" i="31"/>
  <c r="V65" i="31"/>
  <c r="T65" i="31"/>
  <c r="R65" i="31"/>
  <c r="V61" i="31"/>
  <c r="T61" i="31"/>
  <c r="R61" i="31"/>
  <c r="V59" i="31"/>
  <c r="T59" i="31"/>
  <c r="R59" i="31"/>
  <c r="V43" i="31"/>
  <c r="T43" i="31"/>
  <c r="R43" i="31"/>
  <c r="V8" i="31"/>
  <c r="T8" i="31"/>
  <c r="R8" i="31"/>
  <c r="V7" i="31"/>
  <c r="T7" i="31"/>
  <c r="R7" i="31"/>
  <c r="A121" i="31" l="1"/>
  <c r="L119" i="31"/>
  <c r="K119" i="31"/>
  <c r="J119" i="31"/>
  <c r="I119" i="31" s="1"/>
  <c r="H119" i="31"/>
  <c r="G119" i="31"/>
  <c r="F119" i="31"/>
  <c r="D119" i="31"/>
  <c r="V119" i="31" s="1"/>
  <c r="C119" i="31"/>
  <c r="B119" i="31"/>
  <c r="L114" i="31"/>
  <c r="K114" i="31"/>
  <c r="J114" i="31"/>
  <c r="T114" i="31" s="1"/>
  <c r="H114" i="31"/>
  <c r="G114" i="31"/>
  <c r="F114" i="31"/>
  <c r="D114" i="31"/>
  <c r="V114" i="31" s="1"/>
  <c r="C114" i="31"/>
  <c r="B114" i="31"/>
  <c r="S101" i="31"/>
  <c r="R101" i="31"/>
  <c r="R100" i="31"/>
  <c r="V99" i="31"/>
  <c r="T99" i="31"/>
  <c r="R99" i="31"/>
  <c r="V95" i="31"/>
  <c r="T95" i="31"/>
  <c r="R95" i="31"/>
  <c r="V94" i="31"/>
  <c r="T94" i="31"/>
  <c r="R94" i="31"/>
  <c r="V93" i="31"/>
  <c r="T93" i="31"/>
  <c r="R93" i="31"/>
  <c r="V92" i="31"/>
  <c r="T92" i="31"/>
  <c r="R92" i="31"/>
  <c r="V91" i="31"/>
  <c r="T91" i="31"/>
  <c r="R91" i="31"/>
  <c r="V90" i="31"/>
  <c r="T90" i="31"/>
  <c r="R90" i="31"/>
  <c r="V89" i="31"/>
  <c r="T89" i="31"/>
  <c r="R89" i="31"/>
  <c r="V88" i="31"/>
  <c r="T88" i="31"/>
  <c r="R88" i="31"/>
  <c r="V87" i="31"/>
  <c r="T87" i="31"/>
  <c r="R87" i="31"/>
  <c r="V86" i="31"/>
  <c r="T86" i="31"/>
  <c r="R86" i="31"/>
  <c r="V85" i="31"/>
  <c r="T85" i="31"/>
  <c r="R85" i="31"/>
  <c r="V84" i="31"/>
  <c r="T84" i="31"/>
  <c r="R84" i="31"/>
  <c r="V83" i="31"/>
  <c r="T83" i="31"/>
  <c r="R83" i="31"/>
  <c r="V82" i="31"/>
  <c r="T82" i="31"/>
  <c r="R82" i="31"/>
  <c r="V81" i="31"/>
  <c r="T81" i="31"/>
  <c r="R81" i="31"/>
  <c r="V80" i="31"/>
  <c r="T80" i="31"/>
  <c r="R80" i="31"/>
  <c r="V79" i="31"/>
  <c r="T79" i="31"/>
  <c r="R79" i="31"/>
  <c r="V78" i="31"/>
  <c r="T78" i="31"/>
  <c r="R78" i="31"/>
  <c r="V77" i="31"/>
  <c r="T77" i="31"/>
  <c r="R77" i="31"/>
  <c r="V76" i="31"/>
  <c r="T76" i="31"/>
  <c r="R76" i="31"/>
  <c r="V75" i="31"/>
  <c r="T75" i="31"/>
  <c r="R75" i="31"/>
  <c r="V74" i="31"/>
  <c r="T74" i="31"/>
  <c r="R74" i="31"/>
  <c r="V73" i="31"/>
  <c r="T73" i="31"/>
  <c r="R73" i="31"/>
  <c r="V72" i="31"/>
  <c r="T72" i="31"/>
  <c r="R72" i="31"/>
  <c r="V71" i="31"/>
  <c r="T71" i="31"/>
  <c r="R71" i="31"/>
  <c r="V70" i="31"/>
  <c r="T70" i="31"/>
  <c r="R70" i="31"/>
  <c r="V69" i="31"/>
  <c r="T69" i="31"/>
  <c r="R69" i="31"/>
  <c r="V68" i="31"/>
  <c r="T68" i="31"/>
  <c r="R68" i="31"/>
  <c r="V67" i="31"/>
  <c r="T67" i="31"/>
  <c r="R67" i="31"/>
  <c r="V66" i="31"/>
  <c r="T66" i="31"/>
  <c r="R66" i="31"/>
  <c r="V64" i="31"/>
  <c r="T64" i="31"/>
  <c r="R64" i="31"/>
  <c r="V63" i="31"/>
  <c r="T63" i="31"/>
  <c r="R63" i="31"/>
  <c r="V62" i="31"/>
  <c r="T62" i="31"/>
  <c r="R62" i="31"/>
  <c r="V60" i="31"/>
  <c r="T60" i="31"/>
  <c r="R60" i="31"/>
  <c r="V58" i="31"/>
  <c r="T58" i="31"/>
  <c r="R58" i="31"/>
  <c r="V57" i="31"/>
  <c r="T57" i="31"/>
  <c r="R57" i="31"/>
  <c r="V56" i="31"/>
  <c r="T56" i="31"/>
  <c r="R56" i="31"/>
  <c r="V55" i="31"/>
  <c r="T55" i="31"/>
  <c r="R55" i="31"/>
  <c r="V54" i="31"/>
  <c r="T54" i="31"/>
  <c r="R54" i="31"/>
  <c r="V53" i="31"/>
  <c r="T53" i="31"/>
  <c r="R53" i="31"/>
  <c r="V52" i="31"/>
  <c r="T52" i="31"/>
  <c r="R52" i="31"/>
  <c r="V51" i="31"/>
  <c r="T51" i="31"/>
  <c r="R51" i="31"/>
  <c r="V50" i="31"/>
  <c r="T50" i="31"/>
  <c r="R50" i="31"/>
  <c r="V49" i="31"/>
  <c r="T49" i="31"/>
  <c r="R49" i="31"/>
  <c r="S48" i="31"/>
  <c r="V47" i="31"/>
  <c r="T47" i="31"/>
  <c r="S47" i="31"/>
  <c r="R47" i="31"/>
  <c r="V46" i="31"/>
  <c r="T46" i="31"/>
  <c r="S46" i="31"/>
  <c r="R46" i="31"/>
  <c r="V45" i="31"/>
  <c r="T45" i="31"/>
  <c r="S45" i="31"/>
  <c r="R45" i="31"/>
  <c r="V44" i="31"/>
  <c r="T44" i="31"/>
  <c r="S44" i="31"/>
  <c r="R44" i="31"/>
  <c r="V42" i="31"/>
  <c r="T42" i="31"/>
  <c r="S42" i="31"/>
  <c r="R42" i="31"/>
  <c r="V41" i="31"/>
  <c r="T41" i="31"/>
  <c r="S41" i="31"/>
  <c r="R41" i="31"/>
  <c r="V40" i="31"/>
  <c r="T40" i="31"/>
  <c r="R40" i="31"/>
  <c r="V39" i="31"/>
  <c r="T39" i="31"/>
  <c r="R39" i="31"/>
  <c r="V38" i="31"/>
  <c r="T38" i="31"/>
  <c r="R38" i="31"/>
  <c r="V37" i="31"/>
  <c r="T37" i="31"/>
  <c r="S37" i="31"/>
  <c r="R37" i="31"/>
  <c r="V35" i="31"/>
  <c r="T35" i="31"/>
  <c r="R35" i="31"/>
  <c r="V34" i="31"/>
  <c r="T34" i="31"/>
  <c r="R34" i="31"/>
  <c r="V33" i="31"/>
  <c r="T33" i="31"/>
  <c r="R33" i="31"/>
  <c r="V32" i="31"/>
  <c r="T32" i="31"/>
  <c r="S32" i="31"/>
  <c r="R32" i="31"/>
  <c r="V31" i="31"/>
  <c r="T31" i="31"/>
  <c r="S31" i="31"/>
  <c r="R31" i="31"/>
  <c r="V30" i="31"/>
  <c r="T30" i="31"/>
  <c r="S30" i="31"/>
  <c r="R30" i="31"/>
  <c r="V29" i="31"/>
  <c r="T29" i="31"/>
  <c r="R29" i="31"/>
  <c r="V28" i="31"/>
  <c r="T28" i="31"/>
  <c r="R28" i="31"/>
  <c r="V27" i="31"/>
  <c r="T27" i="31"/>
  <c r="S27" i="31"/>
  <c r="R27" i="31"/>
  <c r="V26" i="31"/>
  <c r="T26" i="31"/>
  <c r="S26" i="31"/>
  <c r="R26" i="31"/>
  <c r="V25" i="31"/>
  <c r="T25" i="31"/>
  <c r="S25" i="31"/>
  <c r="R25" i="31"/>
  <c r="V24" i="31"/>
  <c r="T24" i="31"/>
  <c r="R24" i="31"/>
  <c r="V23" i="31"/>
  <c r="T23" i="31"/>
  <c r="R23" i="31"/>
  <c r="V22" i="31"/>
  <c r="T22" i="31"/>
  <c r="R22" i="31"/>
  <c r="V21" i="31"/>
  <c r="T21" i="31"/>
  <c r="R21" i="31"/>
  <c r="V20" i="31"/>
  <c r="T20" i="31"/>
  <c r="R20" i="31"/>
  <c r="V19" i="31"/>
  <c r="T19" i="31"/>
  <c r="R19" i="31"/>
  <c r="V18" i="31"/>
  <c r="T18" i="31"/>
  <c r="R18" i="31"/>
  <c r="V17" i="31"/>
  <c r="T17" i="31"/>
  <c r="R17" i="31"/>
  <c r="V16" i="31"/>
  <c r="T16" i="31"/>
  <c r="R16" i="31"/>
  <c r="R15" i="31"/>
  <c r="V14" i="31"/>
  <c r="T14" i="31"/>
  <c r="R14" i="31"/>
  <c r="V13" i="31"/>
  <c r="T13" i="31"/>
  <c r="R13" i="31"/>
  <c r="V12" i="31"/>
  <c r="T12" i="31"/>
  <c r="R12" i="31"/>
  <c r="V11" i="31"/>
  <c r="T11" i="31"/>
  <c r="R11" i="31"/>
  <c r="V10" i="31"/>
  <c r="T10" i="31"/>
  <c r="R10" i="31"/>
  <c r="V9" i="31"/>
  <c r="T9" i="31"/>
  <c r="R9" i="31"/>
  <c r="V6" i="31"/>
  <c r="T6" i="31"/>
  <c r="R6" i="31"/>
  <c r="V5" i="31"/>
  <c r="T5" i="31"/>
  <c r="R5" i="31"/>
  <c r="L5" i="31"/>
  <c r="V4" i="31"/>
  <c r="W36" i="31" s="1"/>
  <c r="T4" i="31"/>
  <c r="R4" i="31"/>
  <c r="L4" i="31"/>
  <c r="W96" i="31" l="1"/>
  <c r="W61" i="31"/>
  <c r="W43" i="31"/>
  <c r="W8" i="31"/>
  <c r="W7" i="31"/>
  <c r="W98" i="31"/>
  <c r="G120" i="31"/>
  <c r="H120" i="31"/>
  <c r="W59" i="31"/>
  <c r="W65" i="31"/>
  <c r="W21" i="31"/>
  <c r="W26" i="31"/>
  <c r="W35" i="31"/>
  <c r="W54" i="31"/>
  <c r="I114" i="31"/>
  <c r="W64" i="31"/>
  <c r="W13" i="31"/>
  <c r="W52" i="31"/>
  <c r="W94" i="31"/>
  <c r="W23" i="31"/>
  <c r="W56" i="31"/>
  <c r="W67" i="31"/>
  <c r="W75" i="31"/>
  <c r="W83" i="31"/>
  <c r="W91" i="31"/>
  <c r="W119" i="31"/>
  <c r="W30" i="31"/>
  <c r="W73" i="31"/>
  <c r="W81" i="31"/>
  <c r="W89" i="31"/>
  <c r="W46" i="31"/>
  <c r="W33" i="31"/>
  <c r="W71" i="31"/>
  <c r="W87" i="31"/>
  <c r="W95" i="31"/>
  <c r="W62" i="31"/>
  <c r="W31" i="31"/>
  <c r="W44" i="31"/>
  <c r="W79" i="31"/>
  <c r="W29" i="31"/>
  <c r="W17" i="31"/>
  <c r="W37" i="31"/>
  <c r="W50" i="31"/>
  <c r="W58" i="31"/>
  <c r="W69" i="31"/>
  <c r="W77" i="31"/>
  <c r="W85" i="31"/>
  <c r="W93" i="31"/>
  <c r="W19" i="31"/>
  <c r="W39" i="31"/>
  <c r="W4" i="31"/>
  <c r="W11" i="31"/>
  <c r="W25" i="31"/>
  <c r="W27" i="31"/>
  <c r="W42" i="31"/>
  <c r="W45" i="31"/>
  <c r="W47" i="31"/>
  <c r="W5" i="31"/>
  <c r="W114" i="31"/>
  <c r="W99" i="31"/>
  <c r="W9" i="31"/>
  <c r="W32" i="31"/>
  <c r="W55" i="31"/>
  <c r="W72" i="31"/>
  <c r="W80" i="31"/>
  <c r="W86" i="31"/>
  <c r="W90" i="31"/>
  <c r="W49" i="31"/>
  <c r="W53" i="31"/>
  <c r="W70" i="31"/>
  <c r="W82" i="31"/>
  <c r="W88" i="31"/>
  <c r="W92" i="31"/>
  <c r="W20" i="31"/>
  <c r="T119" i="31"/>
  <c r="W60" i="31"/>
  <c r="W74" i="31"/>
  <c r="W76" i="31"/>
  <c r="W16" i="31"/>
  <c r="W18" i="31"/>
  <c r="W22" i="31"/>
  <c r="W24" i="31"/>
  <c r="W41" i="31"/>
  <c r="W51" i="31"/>
  <c r="W10" i="31"/>
  <c r="W28" i="31"/>
  <c r="W63" i="31"/>
  <c r="W12" i="31"/>
  <c r="W40" i="31"/>
  <c r="W6" i="31"/>
  <c r="W14" i="31"/>
  <c r="W38" i="31"/>
  <c r="W34" i="31"/>
  <c r="W57" i="31"/>
  <c r="W66" i="31"/>
  <c r="W68" i="31"/>
  <c r="W78" i="31"/>
  <c r="W84" i="31"/>
  <c r="L25" i="21" l="1"/>
  <c r="L24" i="21"/>
  <c r="L23" i="21"/>
  <c r="L27" i="21" s="1"/>
  <c r="M67" i="20" s="1"/>
  <c r="L20" i="21"/>
  <c r="L19" i="21"/>
  <c r="L18" i="21"/>
  <c r="L22" i="21" s="1"/>
  <c r="M161" i="20" s="1"/>
  <c r="L7" i="21"/>
  <c r="L8" i="21"/>
  <c r="L9" i="21"/>
  <c r="L10" i="21"/>
  <c r="L11" i="21"/>
  <c r="L12" i="21"/>
  <c r="L13" i="21"/>
  <c r="L14" i="21"/>
  <c r="L15" i="21"/>
  <c r="L6" i="21"/>
  <c r="L17" i="21" l="1"/>
  <c r="L28" i="21" l="1"/>
  <c r="M193" i="20"/>
  <c r="O216" i="20"/>
  <c r="O213" i="20"/>
  <c r="O212" i="20"/>
  <c r="O209" i="20"/>
  <c r="O205" i="20"/>
  <c r="O204" i="20"/>
  <c r="O199" i="20"/>
  <c r="O198" i="20"/>
  <c r="O197" i="20"/>
  <c r="O195" i="20"/>
  <c r="O193" i="20"/>
  <c r="O192" i="20"/>
  <c r="O190" i="20"/>
  <c r="O188" i="20"/>
  <c r="O186" i="20"/>
  <c r="O185" i="20"/>
  <c r="O183" i="20"/>
  <c r="O182" i="20"/>
  <c r="O178" i="20"/>
  <c r="O176" i="20"/>
  <c r="O175" i="20"/>
  <c r="O174" i="20"/>
  <c r="O173" i="20"/>
  <c r="O172" i="20"/>
  <c r="O171" i="20"/>
  <c r="O170" i="20"/>
  <c r="O169" i="20"/>
  <c r="O168" i="20"/>
  <c r="O167" i="20"/>
  <c r="O166" i="20"/>
  <c r="O165" i="20"/>
  <c r="O164" i="20"/>
  <c r="O163" i="20"/>
  <c r="O156" i="20"/>
  <c r="O155" i="20"/>
  <c r="O153" i="20"/>
  <c r="O151" i="20"/>
  <c r="O150" i="20"/>
  <c r="O149" i="20"/>
  <c r="O147" i="20"/>
  <c r="O146" i="20"/>
  <c r="O145" i="20"/>
  <c r="O144" i="20"/>
  <c r="O143" i="20"/>
  <c r="O142" i="20"/>
  <c r="O141" i="20"/>
  <c r="O139" i="20"/>
  <c r="O122" i="20"/>
  <c r="O121" i="20"/>
  <c r="O120" i="20"/>
  <c r="O119" i="20"/>
  <c r="O118" i="20"/>
  <c r="O117" i="20"/>
  <c r="O116" i="20"/>
  <c r="O115" i="20"/>
  <c r="O114" i="20"/>
  <c r="O113" i="20"/>
  <c r="O112" i="20"/>
  <c r="O111" i="20"/>
  <c r="O110" i="20"/>
  <c r="O109" i="20"/>
  <c r="O107" i="20"/>
  <c r="O106" i="20"/>
  <c r="O105" i="20"/>
  <c r="O104" i="20"/>
  <c r="O103" i="20"/>
  <c r="O102" i="20"/>
  <c r="O101" i="20"/>
  <c r="O100" i="20"/>
  <c r="O99" i="20"/>
  <c r="O98" i="20"/>
  <c r="O97" i="20"/>
  <c r="O96" i="20"/>
  <c r="O95" i="20"/>
  <c r="O94" i="20"/>
  <c r="O93" i="20"/>
  <c r="O92" i="20"/>
  <c r="O91" i="20"/>
  <c r="O90" i="20"/>
  <c r="O89" i="20"/>
  <c r="O88" i="20"/>
  <c r="O78" i="20"/>
  <c r="O77" i="20"/>
  <c r="O67" i="20"/>
  <c r="O66" i="20"/>
  <c r="O64" i="20"/>
  <c r="O62" i="20"/>
  <c r="O56" i="20"/>
  <c r="O54" i="20"/>
  <c r="O53" i="20"/>
  <c r="O51" i="20"/>
  <c r="O50" i="20"/>
  <c r="O48" i="20"/>
  <c r="O47" i="20"/>
  <c r="O46" i="20"/>
  <c r="O45" i="20"/>
  <c r="O43" i="20"/>
  <c r="O42" i="20"/>
  <c r="O41" i="20"/>
  <c r="O40" i="20"/>
  <c r="O39" i="20"/>
  <c r="O37" i="20"/>
  <c r="O36" i="20"/>
  <c r="O35" i="20"/>
  <c r="O30" i="20"/>
  <c r="O29" i="20"/>
  <c r="O27" i="20"/>
  <c r="O26" i="20"/>
  <c r="O24" i="20"/>
  <c r="O23" i="20"/>
  <c r="O22" i="20"/>
  <c r="O19" i="20"/>
  <c r="O13" i="20"/>
  <c r="O12" i="20"/>
  <c r="O11" i="20"/>
  <c r="O10" i="20"/>
  <c r="M235" i="20"/>
  <c r="M234" i="20"/>
  <c r="M233" i="20"/>
  <c r="O233" i="20" l="1"/>
  <c r="O235" i="20"/>
  <c r="O234" i="20"/>
  <c r="P212" i="20" l="1"/>
  <c r="I212" i="20"/>
  <c r="L172" i="20" l="1"/>
  <c r="K172" i="20"/>
  <c r="L171" i="20"/>
  <c r="K171" i="20"/>
  <c r="L170" i="20"/>
  <c r="K170" i="20"/>
  <c r="L169" i="20"/>
  <c r="K169" i="20"/>
  <c r="L168" i="20"/>
  <c r="K168" i="20"/>
  <c r="L167" i="20"/>
  <c r="K167" i="20"/>
  <c r="L166" i="20"/>
  <c r="K166" i="20"/>
  <c r="I172" i="20"/>
  <c r="I171" i="20"/>
  <c r="I170" i="20"/>
  <c r="I168" i="20"/>
  <c r="I167" i="20"/>
  <c r="I166" i="20"/>
  <c r="P172" i="20"/>
  <c r="P171" i="20"/>
  <c r="P170" i="20"/>
  <c r="P168" i="20"/>
  <c r="P167" i="20"/>
  <c r="P166" i="20"/>
  <c r="J32" i="20" l="1"/>
  <c r="L32" i="20" s="1"/>
  <c r="L119" i="20"/>
  <c r="L67" i="20"/>
  <c r="L42" i="20"/>
  <c r="L223" i="20"/>
  <c r="L221" i="20"/>
  <c r="L219" i="20"/>
  <c r="L216" i="20"/>
  <c r="L215" i="20"/>
  <c r="L208" i="20"/>
  <c r="L204" i="20"/>
  <c r="L201" i="20"/>
  <c r="L199" i="20"/>
  <c r="L198" i="20"/>
  <c r="L197" i="20"/>
  <c r="L195" i="20"/>
  <c r="L193" i="20"/>
  <c r="L192" i="20"/>
  <c r="L190" i="20"/>
  <c r="L188" i="20"/>
  <c r="L184" i="20"/>
  <c r="L183" i="20"/>
  <c r="L182" i="20"/>
  <c r="L178" i="20"/>
  <c r="L176" i="20"/>
  <c r="L175" i="20"/>
  <c r="L174" i="20"/>
  <c r="L173" i="20"/>
  <c r="L165" i="20"/>
  <c r="L164" i="20"/>
  <c r="L163" i="20"/>
  <c r="L162" i="20"/>
  <c r="L161" i="20"/>
  <c r="L160" i="20"/>
  <c r="L158" i="20"/>
  <c r="L157" i="20"/>
  <c r="L156" i="20"/>
  <c r="L155" i="20"/>
  <c r="L151" i="20"/>
  <c r="L150" i="20"/>
  <c r="L149" i="20"/>
  <c r="L124" i="20"/>
  <c r="L122" i="20"/>
  <c r="L121" i="20"/>
  <c r="L120" i="20"/>
  <c r="L118" i="20"/>
  <c r="L117" i="20"/>
  <c r="L116" i="20"/>
  <c r="L115" i="20"/>
  <c r="L114" i="20"/>
  <c r="L113" i="20"/>
  <c r="L112" i="20"/>
  <c r="L111" i="20"/>
  <c r="L110" i="20"/>
  <c r="L109" i="20"/>
  <c r="L108" i="20"/>
  <c r="L107" i="20"/>
  <c r="L106" i="20"/>
  <c r="L105" i="20"/>
  <c r="L104" i="20"/>
  <c r="L103" i="20"/>
  <c r="L102" i="20"/>
  <c r="L101" i="20"/>
  <c r="L100" i="20"/>
  <c r="L99" i="20"/>
  <c r="L98" i="20"/>
  <c r="L97" i="20"/>
  <c r="L96" i="20"/>
  <c r="L95" i="20"/>
  <c r="L94" i="20"/>
  <c r="L93" i="20"/>
  <c r="L92" i="20"/>
  <c r="L91" i="20"/>
  <c r="L90" i="20"/>
  <c r="L89" i="20"/>
  <c r="L88" i="20"/>
  <c r="L78" i="20"/>
  <c r="L77" i="20"/>
  <c r="L68" i="20"/>
  <c r="L62" i="20"/>
  <c r="L61" i="20"/>
  <c r="L59" i="20"/>
  <c r="L57" i="20"/>
  <c r="L56" i="20"/>
  <c r="L54" i="20"/>
  <c r="L53" i="20"/>
  <c r="L51" i="20"/>
  <c r="L48" i="20"/>
  <c r="L46" i="20"/>
  <c r="L45" i="20"/>
  <c r="L43" i="20"/>
  <c r="L41" i="20"/>
  <c r="L40" i="20"/>
  <c r="L39" i="20"/>
  <c r="L38" i="20"/>
  <c r="L37" i="20"/>
  <c r="L24" i="20"/>
  <c r="L22" i="20"/>
  <c r="L18" i="20"/>
  <c r="K119" i="20"/>
  <c r="K67" i="20"/>
  <c r="K42" i="20"/>
  <c r="K223" i="20"/>
  <c r="K222" i="20"/>
  <c r="K221" i="20"/>
  <c r="K220" i="20"/>
  <c r="K219" i="20"/>
  <c r="K218" i="20"/>
  <c r="K217" i="20"/>
  <c r="K216" i="20"/>
  <c r="K215" i="20"/>
  <c r="K214" i="20"/>
  <c r="K211" i="20"/>
  <c r="K210" i="20"/>
  <c r="K208" i="20"/>
  <c r="K204" i="20"/>
  <c r="K201" i="20"/>
  <c r="K199" i="20"/>
  <c r="K198" i="20"/>
  <c r="K197" i="20"/>
  <c r="K196" i="20"/>
  <c r="K195" i="20"/>
  <c r="K193" i="20"/>
  <c r="K192" i="20"/>
  <c r="K191" i="20"/>
  <c r="K190" i="20"/>
  <c r="K189" i="20"/>
  <c r="K188" i="20"/>
  <c r="K187" i="20"/>
  <c r="K184" i="20"/>
  <c r="K183" i="20"/>
  <c r="K182" i="20"/>
  <c r="K178" i="20"/>
  <c r="K176" i="20"/>
  <c r="K175" i="20"/>
  <c r="K174" i="20"/>
  <c r="K173" i="20"/>
  <c r="K165" i="20"/>
  <c r="K164" i="20"/>
  <c r="K163" i="20"/>
  <c r="K162" i="20"/>
  <c r="K161" i="20"/>
  <c r="K160" i="20"/>
  <c r="K158" i="20"/>
  <c r="K157" i="20"/>
  <c r="K156" i="20"/>
  <c r="K155" i="20"/>
  <c r="K154" i="20"/>
  <c r="K152" i="20"/>
  <c r="K151" i="20"/>
  <c r="K150" i="20"/>
  <c r="K149" i="20"/>
  <c r="K148" i="20"/>
  <c r="K140" i="20"/>
  <c r="K124" i="20"/>
  <c r="K122" i="20"/>
  <c r="K121" i="20"/>
  <c r="K120" i="20"/>
  <c r="K118" i="20"/>
  <c r="K117" i="20"/>
  <c r="K116" i="20"/>
  <c r="K115" i="20"/>
  <c r="K114" i="20"/>
  <c r="K113" i="20"/>
  <c r="K112" i="20"/>
  <c r="K111" i="20"/>
  <c r="K110" i="20"/>
  <c r="K109" i="20"/>
  <c r="K108" i="20"/>
  <c r="K107" i="20"/>
  <c r="K106" i="20"/>
  <c r="K105" i="20"/>
  <c r="K104" i="20"/>
  <c r="K103" i="20"/>
  <c r="K102" i="20"/>
  <c r="K101" i="20"/>
  <c r="K100" i="20"/>
  <c r="K99" i="20"/>
  <c r="K98" i="20"/>
  <c r="K97" i="20"/>
  <c r="K96" i="20"/>
  <c r="K95" i="20"/>
  <c r="K94" i="20"/>
  <c r="K93" i="20"/>
  <c r="K92" i="20"/>
  <c r="K91" i="20"/>
  <c r="K90" i="20"/>
  <c r="K89" i="20"/>
  <c r="K88" i="20"/>
  <c r="K78" i="20"/>
  <c r="K77" i="20"/>
  <c r="K70" i="20"/>
  <c r="K69" i="20"/>
  <c r="K68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49" i="20"/>
  <c r="K48" i="20"/>
  <c r="K46" i="20"/>
  <c r="K45" i="20"/>
  <c r="K44" i="20"/>
  <c r="K43" i="20"/>
  <c r="K41" i="20"/>
  <c r="K40" i="20"/>
  <c r="K39" i="20"/>
  <c r="K38" i="20"/>
  <c r="K37" i="20"/>
  <c r="K35" i="20"/>
  <c r="K33" i="20"/>
  <c r="K31" i="20"/>
  <c r="K28" i="20"/>
  <c r="K25" i="20"/>
  <c r="K24" i="20"/>
  <c r="K22" i="20"/>
  <c r="K21" i="20"/>
  <c r="K20" i="20"/>
  <c r="K18" i="20"/>
  <c r="K17" i="20"/>
  <c r="K14" i="20"/>
  <c r="K10" i="20"/>
  <c r="K9" i="20"/>
  <c r="L16" i="20"/>
  <c r="L15" i="20"/>
  <c r="L6" i="20"/>
  <c r="L10" i="20"/>
  <c r="L9" i="20"/>
  <c r="G235" i="20"/>
  <c r="F235" i="20"/>
  <c r="G234" i="20"/>
  <c r="F234" i="20"/>
  <c r="G233" i="20"/>
  <c r="F233" i="20"/>
  <c r="AA232" i="20"/>
  <c r="Y232" i="20"/>
  <c r="P119" i="20"/>
  <c r="I119" i="20"/>
  <c r="P67" i="20"/>
  <c r="I67" i="20"/>
  <c r="P42" i="20"/>
  <c r="I42" i="20"/>
  <c r="P223" i="20"/>
  <c r="I223" i="20"/>
  <c r="P222" i="20"/>
  <c r="I222" i="20"/>
  <c r="P221" i="20"/>
  <c r="I221" i="20"/>
  <c r="P220" i="20"/>
  <c r="I220" i="20"/>
  <c r="P219" i="20"/>
  <c r="I219" i="20"/>
  <c r="P218" i="20"/>
  <c r="I218" i="20"/>
  <c r="P217" i="20"/>
  <c r="I217" i="20"/>
  <c r="P216" i="20"/>
  <c r="I216" i="20"/>
  <c r="P215" i="20"/>
  <c r="I215" i="20"/>
  <c r="P214" i="20"/>
  <c r="I214" i="20"/>
  <c r="P213" i="20"/>
  <c r="I213" i="20"/>
  <c r="P211" i="20"/>
  <c r="I211" i="20"/>
  <c r="P210" i="20"/>
  <c r="I210" i="20"/>
  <c r="P209" i="20"/>
  <c r="I209" i="20"/>
  <c r="P208" i="20"/>
  <c r="I208" i="20"/>
  <c r="P207" i="20"/>
  <c r="I207" i="20"/>
  <c r="P206" i="20"/>
  <c r="I206" i="20"/>
  <c r="P205" i="20"/>
  <c r="I205" i="20"/>
  <c r="P204" i="20"/>
  <c r="I204" i="20"/>
  <c r="P203" i="20"/>
  <c r="I203" i="20"/>
  <c r="P202" i="20"/>
  <c r="I202" i="20"/>
  <c r="P201" i="20"/>
  <c r="I201" i="20"/>
  <c r="P200" i="20"/>
  <c r="I200" i="20"/>
  <c r="P199" i="20"/>
  <c r="I199" i="20"/>
  <c r="P198" i="20"/>
  <c r="I198" i="20"/>
  <c r="P197" i="20"/>
  <c r="I197" i="20"/>
  <c r="P196" i="20"/>
  <c r="I196" i="20"/>
  <c r="P195" i="20"/>
  <c r="I195" i="20"/>
  <c r="P194" i="20"/>
  <c r="I194" i="20"/>
  <c r="P193" i="20"/>
  <c r="I193" i="20"/>
  <c r="P192" i="20"/>
  <c r="I192" i="20"/>
  <c r="P191" i="20"/>
  <c r="I191" i="20"/>
  <c r="P190" i="20"/>
  <c r="I190" i="20"/>
  <c r="P189" i="20"/>
  <c r="I189" i="20"/>
  <c r="P188" i="20"/>
  <c r="I188" i="20"/>
  <c r="P187" i="20"/>
  <c r="I187" i="20"/>
  <c r="P186" i="20"/>
  <c r="I186" i="20"/>
  <c r="P185" i="20"/>
  <c r="I185" i="20"/>
  <c r="P184" i="20"/>
  <c r="I184" i="20"/>
  <c r="P183" i="20"/>
  <c r="I183" i="20"/>
  <c r="P182" i="20"/>
  <c r="I182" i="20"/>
  <c r="P181" i="20"/>
  <c r="I181" i="20"/>
  <c r="P180" i="20"/>
  <c r="I180" i="20"/>
  <c r="P179" i="20"/>
  <c r="I179" i="20"/>
  <c r="P178" i="20"/>
  <c r="I178" i="20"/>
  <c r="P177" i="20"/>
  <c r="I177" i="20"/>
  <c r="P176" i="20"/>
  <c r="I176" i="20"/>
  <c r="P175" i="20"/>
  <c r="I175" i="20"/>
  <c r="P174" i="20"/>
  <c r="I174" i="20"/>
  <c r="P173" i="20"/>
  <c r="I173" i="20"/>
  <c r="P169" i="20"/>
  <c r="I169" i="20"/>
  <c r="P165" i="20"/>
  <c r="I165" i="20"/>
  <c r="P164" i="20"/>
  <c r="I164" i="20"/>
  <c r="P163" i="20"/>
  <c r="I163" i="20"/>
  <c r="P162" i="20"/>
  <c r="I162" i="20"/>
  <c r="P161" i="20"/>
  <c r="I161" i="20"/>
  <c r="P160" i="20"/>
  <c r="I160" i="20"/>
  <c r="P159" i="20"/>
  <c r="I159" i="20"/>
  <c r="P158" i="20"/>
  <c r="I158" i="20"/>
  <c r="P157" i="20"/>
  <c r="I157" i="20"/>
  <c r="P156" i="20"/>
  <c r="I156" i="20"/>
  <c r="P155" i="20"/>
  <c r="I155" i="20"/>
  <c r="P154" i="20"/>
  <c r="I154" i="20"/>
  <c r="P153" i="20"/>
  <c r="I153" i="20"/>
  <c r="P152" i="20"/>
  <c r="I152" i="20"/>
  <c r="P151" i="20"/>
  <c r="I151" i="20"/>
  <c r="P150" i="20"/>
  <c r="I150" i="20"/>
  <c r="P149" i="20"/>
  <c r="I149" i="20"/>
  <c r="P148" i="20"/>
  <c r="I148" i="20"/>
  <c r="P147" i="20"/>
  <c r="I147" i="20"/>
  <c r="P146" i="20"/>
  <c r="I146" i="20"/>
  <c r="P145" i="20"/>
  <c r="I145" i="20"/>
  <c r="P143" i="20"/>
  <c r="I143" i="20"/>
  <c r="P142" i="20"/>
  <c r="I142" i="20"/>
  <c r="P141" i="20"/>
  <c r="I141" i="20"/>
  <c r="P140" i="20"/>
  <c r="I140" i="20"/>
  <c r="P139" i="20"/>
  <c r="I139" i="20"/>
  <c r="P138" i="20"/>
  <c r="I138" i="20"/>
  <c r="P137" i="20"/>
  <c r="I137" i="20"/>
  <c r="P136" i="20"/>
  <c r="I136" i="20"/>
  <c r="P135" i="20"/>
  <c r="I135" i="20"/>
  <c r="P134" i="20"/>
  <c r="I134" i="20"/>
  <c r="P133" i="20"/>
  <c r="I133" i="20"/>
  <c r="P132" i="20"/>
  <c r="I132" i="20"/>
  <c r="P131" i="20"/>
  <c r="I131" i="20"/>
  <c r="P130" i="20"/>
  <c r="I130" i="20"/>
  <c r="P129" i="20"/>
  <c r="I129" i="20"/>
  <c r="P128" i="20"/>
  <c r="I128" i="20"/>
  <c r="P127" i="20"/>
  <c r="I127" i="20"/>
  <c r="P126" i="20"/>
  <c r="I126" i="20"/>
  <c r="P125" i="20"/>
  <c r="I125" i="20"/>
  <c r="P124" i="20"/>
  <c r="I124" i="20"/>
  <c r="P123" i="20"/>
  <c r="I123" i="20"/>
  <c r="P122" i="20"/>
  <c r="I122" i="20"/>
  <c r="P121" i="20"/>
  <c r="I121" i="20"/>
  <c r="P120" i="20"/>
  <c r="I120" i="20"/>
  <c r="P118" i="20"/>
  <c r="I118" i="20"/>
  <c r="P117" i="20"/>
  <c r="I117" i="20"/>
  <c r="P116" i="20"/>
  <c r="I116" i="20"/>
  <c r="P115" i="20"/>
  <c r="I115" i="20"/>
  <c r="P114" i="20"/>
  <c r="I114" i="20"/>
  <c r="P113" i="20"/>
  <c r="I113" i="20"/>
  <c r="P112" i="20"/>
  <c r="I112" i="20"/>
  <c r="P111" i="20"/>
  <c r="I111" i="20"/>
  <c r="P110" i="20"/>
  <c r="I110" i="20"/>
  <c r="P109" i="20"/>
  <c r="I109" i="20"/>
  <c r="P108" i="20"/>
  <c r="I108" i="20"/>
  <c r="P107" i="20"/>
  <c r="I107" i="20"/>
  <c r="P106" i="20"/>
  <c r="I106" i="20"/>
  <c r="P105" i="20"/>
  <c r="I105" i="20"/>
  <c r="P104" i="20"/>
  <c r="I104" i="20"/>
  <c r="P103" i="20"/>
  <c r="I103" i="20"/>
  <c r="P102" i="20"/>
  <c r="I102" i="20"/>
  <c r="P101" i="20"/>
  <c r="I101" i="20"/>
  <c r="P100" i="20"/>
  <c r="I100" i="20"/>
  <c r="P99" i="20"/>
  <c r="I99" i="20"/>
  <c r="P98" i="20"/>
  <c r="I98" i="20"/>
  <c r="P97" i="20"/>
  <c r="I97" i="20"/>
  <c r="P96" i="20"/>
  <c r="I96" i="20"/>
  <c r="P95" i="20"/>
  <c r="I95" i="20"/>
  <c r="P94" i="20"/>
  <c r="I94" i="20"/>
  <c r="P93" i="20"/>
  <c r="I93" i="20"/>
  <c r="P92" i="20"/>
  <c r="I92" i="20"/>
  <c r="P91" i="20"/>
  <c r="I91" i="20"/>
  <c r="P90" i="20"/>
  <c r="I90" i="20"/>
  <c r="P89" i="20"/>
  <c r="I89" i="20"/>
  <c r="P88" i="20"/>
  <c r="I88" i="20"/>
  <c r="P87" i="20"/>
  <c r="I87" i="20"/>
  <c r="P86" i="20"/>
  <c r="I86" i="20"/>
  <c r="P85" i="20"/>
  <c r="I85" i="20"/>
  <c r="P84" i="20"/>
  <c r="I84" i="20"/>
  <c r="P83" i="20"/>
  <c r="I83" i="20"/>
  <c r="P82" i="20"/>
  <c r="P81" i="20"/>
  <c r="I81" i="20"/>
  <c r="P80" i="20"/>
  <c r="I80" i="20"/>
  <c r="P79" i="20"/>
  <c r="I79" i="20"/>
  <c r="P78" i="20"/>
  <c r="I78" i="20"/>
  <c r="P77" i="20"/>
  <c r="I77" i="20"/>
  <c r="P144" i="20"/>
  <c r="I144" i="20"/>
  <c r="P76" i="20"/>
  <c r="I76" i="20"/>
  <c r="P75" i="20"/>
  <c r="I75" i="20"/>
  <c r="P74" i="20"/>
  <c r="I74" i="20"/>
  <c r="P73" i="20"/>
  <c r="I73" i="20"/>
  <c r="P72" i="20"/>
  <c r="I72" i="20"/>
  <c r="P71" i="20"/>
  <c r="I71" i="20"/>
  <c r="P70" i="20"/>
  <c r="I70" i="20"/>
  <c r="P69" i="20"/>
  <c r="I69" i="20"/>
  <c r="P68" i="20"/>
  <c r="I68" i="20"/>
  <c r="P66" i="20"/>
  <c r="I66" i="20"/>
  <c r="P65" i="20"/>
  <c r="I65" i="20"/>
  <c r="P64" i="20"/>
  <c r="I64" i="20"/>
  <c r="P63" i="20"/>
  <c r="I63" i="20"/>
  <c r="P62" i="20"/>
  <c r="I62" i="20"/>
  <c r="P61" i="20"/>
  <c r="I61" i="20"/>
  <c r="P60" i="20"/>
  <c r="I60" i="20"/>
  <c r="P59" i="20"/>
  <c r="I59" i="20"/>
  <c r="P58" i="20"/>
  <c r="I58" i="20"/>
  <c r="P57" i="20"/>
  <c r="I57" i="20"/>
  <c r="P56" i="20"/>
  <c r="I56" i="20"/>
  <c r="P55" i="20"/>
  <c r="I55" i="20"/>
  <c r="P54" i="20"/>
  <c r="I54" i="20"/>
  <c r="P53" i="20"/>
  <c r="I53" i="20"/>
  <c r="P52" i="20"/>
  <c r="I52" i="20"/>
  <c r="P51" i="20"/>
  <c r="I51" i="20"/>
  <c r="P50" i="20"/>
  <c r="I50" i="20"/>
  <c r="P49" i="20"/>
  <c r="I49" i="20"/>
  <c r="P48" i="20"/>
  <c r="I48" i="20"/>
  <c r="P47" i="20"/>
  <c r="I47" i="20"/>
  <c r="P46" i="20"/>
  <c r="I46" i="20"/>
  <c r="P45" i="20"/>
  <c r="I45" i="20"/>
  <c r="P44" i="20"/>
  <c r="I44" i="20"/>
  <c r="P43" i="20"/>
  <c r="I43" i="20"/>
  <c r="P41" i="20"/>
  <c r="I41" i="20"/>
  <c r="P40" i="20"/>
  <c r="I40" i="20"/>
  <c r="P39" i="20"/>
  <c r="I39" i="20"/>
  <c r="P38" i="20"/>
  <c r="I38" i="20"/>
  <c r="P37" i="20"/>
  <c r="I37" i="20"/>
  <c r="P36" i="20"/>
  <c r="I36" i="20"/>
  <c r="P35" i="20"/>
  <c r="I35" i="20"/>
  <c r="P34" i="20"/>
  <c r="I34" i="20"/>
  <c r="P33" i="20"/>
  <c r="I33" i="20"/>
  <c r="P32" i="20"/>
  <c r="I32" i="20"/>
  <c r="P31" i="20"/>
  <c r="I31" i="20"/>
  <c r="P30" i="20"/>
  <c r="I30" i="20"/>
  <c r="P29" i="20"/>
  <c r="I29" i="20"/>
  <c r="P28" i="20"/>
  <c r="I28" i="20"/>
  <c r="P27" i="20"/>
  <c r="I27" i="20"/>
  <c r="P26" i="20"/>
  <c r="I26" i="20"/>
  <c r="P25" i="20"/>
  <c r="I25" i="20"/>
  <c r="P24" i="20"/>
  <c r="I24" i="20"/>
  <c r="P23" i="20"/>
  <c r="I23" i="20"/>
  <c r="P22" i="20"/>
  <c r="I22" i="20"/>
  <c r="P21" i="20"/>
  <c r="I21" i="20"/>
  <c r="P20" i="20"/>
  <c r="I20" i="20"/>
  <c r="P19" i="20"/>
  <c r="I19" i="20"/>
  <c r="P18" i="20"/>
  <c r="I18" i="20"/>
  <c r="P17" i="20"/>
  <c r="I17" i="20"/>
  <c r="P16" i="20"/>
  <c r="I16" i="20"/>
  <c r="P15" i="20"/>
  <c r="I15" i="20"/>
  <c r="P14" i="20"/>
  <c r="I14" i="20"/>
  <c r="P13" i="20"/>
  <c r="I13" i="20"/>
  <c r="P12" i="20"/>
  <c r="I12" i="20"/>
  <c r="P11" i="20"/>
  <c r="I11" i="20"/>
  <c r="P10" i="20"/>
  <c r="I10" i="20"/>
  <c r="P9" i="20"/>
  <c r="I9" i="20"/>
  <c r="AA8" i="20"/>
  <c r="Y8" i="20"/>
  <c r="P8" i="20"/>
  <c r="I8" i="20"/>
  <c r="AA7" i="20"/>
  <c r="Y7" i="20"/>
  <c r="P7" i="20"/>
  <c r="I7" i="20"/>
  <c r="AA6" i="20"/>
  <c r="Y6" i="20"/>
  <c r="P6" i="20"/>
  <c r="I6" i="20"/>
  <c r="AA5" i="20"/>
  <c r="Y5" i="20"/>
  <c r="P5" i="20"/>
  <c r="I5" i="20"/>
  <c r="I235" i="20" l="1"/>
  <c r="I234" i="20"/>
  <c r="I233" i="20"/>
  <c r="AB5" i="20"/>
  <c r="K6" i="20"/>
  <c r="K32" i="20"/>
  <c r="K15" i="20"/>
  <c r="K16" i="20"/>
  <c r="P235" i="20"/>
  <c r="AB6" i="20"/>
  <c r="AB8" i="20"/>
  <c r="P234" i="20"/>
  <c r="AB232" i="20"/>
  <c r="AB7" i="20"/>
  <c r="P233" i="20"/>
  <c r="K235" i="20" l="1"/>
  <c r="K233" i="20"/>
  <c r="K234" i="20"/>
</calcChain>
</file>

<file path=xl/sharedStrings.xml><?xml version="1.0" encoding="utf-8"?>
<sst xmlns="http://schemas.openxmlformats.org/spreadsheetml/2006/main" count="2175" uniqueCount="802">
  <si>
    <t>도면
번호</t>
    <phoneticPr fontId="2" type="noConversion"/>
  </si>
  <si>
    <t>소재지</t>
    <phoneticPr fontId="2" type="noConversion"/>
  </si>
  <si>
    <t>지목</t>
    <phoneticPr fontId="2" type="noConversion"/>
  </si>
  <si>
    <t>공부면적</t>
    <phoneticPr fontId="2" type="noConversion"/>
  </si>
  <si>
    <t>소     유     자</t>
    <phoneticPr fontId="2" type="noConversion"/>
  </si>
  <si>
    <t>관     계     인</t>
    <phoneticPr fontId="2" type="noConversion"/>
  </si>
  <si>
    <t>비고</t>
    <phoneticPr fontId="2" type="noConversion"/>
  </si>
  <si>
    <t>위치</t>
    <phoneticPr fontId="2" type="noConversion"/>
  </si>
  <si>
    <t>지번</t>
    <phoneticPr fontId="2" type="noConversion"/>
  </si>
  <si>
    <t>성 명</t>
    <phoneticPr fontId="2" type="noConversion"/>
  </si>
  <si>
    <t>주     소</t>
    <phoneticPr fontId="2" type="noConversion"/>
  </si>
  <si>
    <t>중복체크</t>
    <phoneticPr fontId="4" type="noConversion"/>
  </si>
  <si>
    <t>소재지</t>
    <phoneticPr fontId="2" type="noConversion"/>
  </si>
  <si>
    <t>편입면적</t>
    <phoneticPr fontId="2" type="noConversion"/>
  </si>
  <si>
    <t>구분</t>
    <phoneticPr fontId="1" type="noConversion"/>
  </si>
  <si>
    <t>권리
관계</t>
    <phoneticPr fontId="2" type="noConversion"/>
  </si>
  <si>
    <t>계</t>
    <phoneticPr fontId="1" type="noConversion"/>
  </si>
  <si>
    <t>편  입  토  지  조  서</t>
    <phoneticPr fontId="2" type="noConversion"/>
  </si>
  <si>
    <t>면 적 합 계</t>
    <phoneticPr fontId="16" type="noConversion"/>
  </si>
  <si>
    <t>필 지 합 계</t>
    <phoneticPr fontId="16" type="noConversion"/>
  </si>
  <si>
    <t>편입면적</t>
    <phoneticPr fontId="16" type="noConversion"/>
  </si>
  <si>
    <t>잔여면적</t>
    <phoneticPr fontId="2" type="noConversion"/>
  </si>
  <si>
    <t>동의</t>
    <phoneticPr fontId="2" type="noConversion"/>
  </si>
  <si>
    <r>
      <t>(m</t>
    </r>
    <r>
      <rPr>
        <vertAlign val="superscript"/>
        <sz val="10"/>
        <rFont val="맑은 고딕"/>
        <family val="3"/>
        <charset val="129"/>
        <scheme val="minor"/>
      </rPr>
      <t>2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</si>
  <si>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공사명: 창녕 한산소하천 정비사업에 따른 총괄 용지조서</t>
    <phoneticPr fontId="3" type="noConversion"/>
  </si>
  <si>
    <t>창녕읍</t>
  </si>
  <si>
    <t>용석리</t>
  </si>
  <si>
    <t>739</t>
  </si>
  <si>
    <t>도</t>
  </si>
  <si>
    <t>답</t>
  </si>
  <si>
    <t>구</t>
  </si>
  <si>
    <t>전</t>
  </si>
  <si>
    <t>888</t>
  </si>
  <si>
    <t>891</t>
  </si>
  <si>
    <t>임</t>
  </si>
  <si>
    <t>895</t>
  </si>
  <si>
    <t>895-1</t>
  </si>
  <si>
    <t>1262-8</t>
  </si>
  <si>
    <t>872-2</t>
  </si>
  <si>
    <t>872-3</t>
  </si>
  <si>
    <t>882-4</t>
  </si>
  <si>
    <t>882-5</t>
  </si>
  <si>
    <t>885-1</t>
  </si>
  <si>
    <t>장</t>
  </si>
  <si>
    <t>885-2</t>
  </si>
  <si>
    <t>887-1</t>
  </si>
  <si>
    <t>889-1</t>
  </si>
  <si>
    <t>889-2</t>
  </si>
  <si>
    <t>890</t>
  </si>
  <si>
    <t>890-2</t>
  </si>
  <si>
    <t>891-2</t>
  </si>
  <si>
    <t>1262-20</t>
  </si>
  <si>
    <t>산52-3</t>
  </si>
  <si>
    <t>경기도 의왕시 포일동 487</t>
  </si>
  <si>
    <t>교하리 45-6</t>
  </si>
  <si>
    <t>686</t>
  </si>
  <si>
    <t>국(농수산부)</t>
  </si>
  <si>
    <t>한국농어촌공사</t>
  </si>
  <si>
    <t>창녕군</t>
  </si>
  <si>
    <t>국(국토교통부)</t>
  </si>
  <si>
    <t>성기수</t>
  </si>
  <si>
    <t>하영진</t>
  </si>
  <si>
    <t>104</t>
  </si>
  <si>
    <t>878-1</t>
  </si>
  <si>
    <t>신촌리</t>
  </si>
  <si>
    <t>1091-1</t>
  </si>
  <si>
    <t>1093-1</t>
  </si>
  <si>
    <t>1093-2</t>
  </si>
  <si>
    <t>1093-5</t>
  </si>
  <si>
    <t>59</t>
  </si>
  <si>
    <t>1093-6</t>
  </si>
  <si>
    <t>1094</t>
  </si>
  <si>
    <t>1094-2</t>
  </si>
  <si>
    <t>1094-3</t>
  </si>
  <si>
    <t>1095</t>
  </si>
  <si>
    <t>1095-1</t>
  </si>
  <si>
    <t>1097</t>
  </si>
  <si>
    <t>1097-1</t>
  </si>
  <si>
    <t>1135-1</t>
  </si>
  <si>
    <t>1161-1</t>
  </si>
  <si>
    <t>887</t>
  </si>
  <si>
    <t>78</t>
  </si>
  <si>
    <t>888-1</t>
  </si>
  <si>
    <t>889</t>
  </si>
  <si>
    <t>891-1</t>
  </si>
  <si>
    <t>892-1</t>
  </si>
  <si>
    <t>893-6</t>
  </si>
  <si>
    <t>737</t>
  </si>
  <si>
    <t>936-3</t>
  </si>
  <si>
    <t>1120</t>
  </si>
  <si>
    <t>1154-13</t>
  </si>
  <si>
    <t>1218</t>
  </si>
  <si>
    <t>1240</t>
  </si>
  <si>
    <t>132-2</t>
  </si>
  <si>
    <t>137</t>
  </si>
  <si>
    <t>137-1</t>
  </si>
  <si>
    <t>885</t>
  </si>
  <si>
    <t>890-1</t>
  </si>
  <si>
    <t>1283</t>
  </si>
  <si>
    <t>말흘리 206-14</t>
  </si>
  <si>
    <t>남지읍 남지리 771</t>
  </si>
  <si>
    <t>792</t>
  </si>
  <si>
    <t>경상남도 합천군 합천읍 충효로 13, 비동 103호 (황강하이츠타운)</t>
  </si>
  <si>
    <t>성기창외 2인</t>
  </si>
  <si>
    <t>최경조외 3인</t>
  </si>
  <si>
    <t>김종한</t>
  </si>
  <si>
    <t>하동화</t>
  </si>
  <si>
    <t>137-2</t>
  </si>
  <si>
    <t>138-1</t>
  </si>
  <si>
    <t>138-2</t>
  </si>
  <si>
    <t>139-1</t>
  </si>
  <si>
    <t>872-1</t>
  </si>
  <si>
    <t>879-1</t>
  </si>
  <si>
    <t>879-2</t>
  </si>
  <si>
    <t>879-3</t>
  </si>
  <si>
    <t>879-4</t>
  </si>
  <si>
    <t>924-3</t>
  </si>
  <si>
    <t>924-4</t>
  </si>
  <si>
    <t>925-1</t>
  </si>
  <si>
    <t>926-1</t>
  </si>
  <si>
    <t>1122</t>
  </si>
  <si>
    <t>1154</t>
  </si>
  <si>
    <t>1160</t>
  </si>
  <si>
    <t>1200</t>
  </si>
  <si>
    <t>1201</t>
  </si>
  <si>
    <t>1217</t>
  </si>
  <si>
    <t>1233</t>
  </si>
  <si>
    <t>1234</t>
  </si>
  <si>
    <t>1235</t>
  </si>
  <si>
    <t>1236</t>
  </si>
  <si>
    <t>1237</t>
  </si>
  <si>
    <t>1238</t>
  </si>
  <si>
    <t>1239</t>
  </si>
  <si>
    <t>132-1</t>
  </si>
  <si>
    <t>132-6</t>
  </si>
  <si>
    <t>132-7</t>
  </si>
  <si>
    <t>132-8</t>
  </si>
  <si>
    <t>133-1</t>
  </si>
  <si>
    <t>133-2</t>
  </si>
  <si>
    <t>133-3</t>
  </si>
  <si>
    <t>1190</t>
  </si>
  <si>
    <t>106</t>
  </si>
  <si>
    <t>107</t>
  </si>
  <si>
    <t>114</t>
  </si>
  <si>
    <t>115</t>
  </si>
  <si>
    <t>130</t>
  </si>
  <si>
    <t>145-1</t>
  </si>
  <si>
    <t>대</t>
  </si>
  <si>
    <t>145-2</t>
  </si>
  <si>
    <t>145-4</t>
  </si>
  <si>
    <t>151</t>
  </si>
  <si>
    <t>153-1</t>
  </si>
  <si>
    <t>1131-1</t>
  </si>
  <si>
    <t>1153</t>
  </si>
  <si>
    <t>57-2</t>
  </si>
  <si>
    <t>70</t>
  </si>
  <si>
    <t>48-2</t>
  </si>
  <si>
    <t>유</t>
  </si>
  <si>
    <t>58</t>
  </si>
  <si>
    <t>1136</t>
  </si>
  <si>
    <t>1098-1</t>
  </si>
  <si>
    <t>1100</t>
  </si>
  <si>
    <t>1108</t>
  </si>
  <si>
    <t>1108-2</t>
  </si>
  <si>
    <t>1109-2</t>
  </si>
  <si>
    <t>1107</t>
  </si>
  <si>
    <t>1107-1</t>
  </si>
  <si>
    <t>산65-1</t>
  </si>
  <si>
    <t>873</t>
  </si>
  <si>
    <t>874</t>
  </si>
  <si>
    <t>876</t>
  </si>
  <si>
    <t>878-2</t>
  </si>
  <si>
    <t>1123-1</t>
  </si>
  <si>
    <t>산52-1</t>
  </si>
  <si>
    <t>산62-3</t>
  </si>
  <si>
    <t>129-8</t>
  </si>
  <si>
    <t>1188</t>
  </si>
  <si>
    <t>1154-3</t>
  </si>
  <si>
    <t>1154-4</t>
  </si>
  <si>
    <t>1179</t>
  </si>
  <si>
    <t>1180</t>
  </si>
  <si>
    <t>1181</t>
  </si>
  <si>
    <t>1184</t>
  </si>
  <si>
    <t>1185</t>
  </si>
  <si>
    <t>1187</t>
  </si>
  <si>
    <t>1139</t>
  </si>
  <si>
    <t>1139-1</t>
  </si>
  <si>
    <t>1139-2</t>
  </si>
  <si>
    <t>1166</t>
  </si>
  <si>
    <t>1167</t>
  </si>
  <si>
    <t>1168</t>
  </si>
  <si>
    <t>1169</t>
  </si>
  <si>
    <t>1170</t>
  </si>
  <si>
    <t>1171</t>
  </si>
  <si>
    <t>1225</t>
  </si>
  <si>
    <t>1226</t>
  </si>
  <si>
    <t>대구 서구 비산동 1229-16</t>
  </si>
  <si>
    <t>경상남도 창녕군 창녕읍 용석리 1057</t>
  </si>
  <si>
    <t>부산 해운대구 반여동 901-4</t>
  </si>
  <si>
    <t>144</t>
  </si>
  <si>
    <t>864</t>
  </si>
  <si>
    <t>경상남도 김해시 장유면 무계리 156-5 석봉마을대동아파트 1010-1404</t>
  </si>
  <si>
    <t>대구광역시 달서구 송현로7길 10,1109동 1201(상인동,상인화성파크드림)</t>
  </si>
  <si>
    <t>서울 서대문구 수색동 205-528</t>
  </si>
  <si>
    <t>경남 김해시 장유면 무계리 156-5 석봉마을대동아파트 1010-1404</t>
  </si>
  <si>
    <t>경상남도 창녕군 창녕읍 화왕산1로 75</t>
  </si>
  <si>
    <t>경남 창녕군 창녕읍 신촌리 918</t>
  </si>
  <si>
    <t>861</t>
  </si>
  <si>
    <t>858</t>
  </si>
  <si>
    <t>143</t>
  </si>
  <si>
    <t>경상남도 창원시 마산회원구 양덕서로 30, 109동 3604호(양덕동,메트로시티)</t>
  </si>
  <si>
    <t>서울 성북구 정릉동 1021 정릉대우아파트 104동 802호</t>
  </si>
  <si>
    <t>마산시 석전동 251-2</t>
  </si>
  <si>
    <t>부산 동래구 안락동 962 동래화목타운 102-802</t>
  </si>
  <si>
    <t>경기도 오산시 여계산로 21,608동 2001호(금암동,금암마을 휴먼시아 데시앙아파트)</t>
  </si>
  <si>
    <t>902</t>
  </si>
  <si>
    <t>울산광역시 중구 함월22길 24,101동 1106호(성안동,벽산이빌리지)</t>
  </si>
  <si>
    <t>901</t>
  </si>
  <si>
    <t>창녕읍 퇴천리 8</t>
  </si>
  <si>
    <t>부산광역시 사하구 하신중앙로239번길 73, 401호 (하단동,영신빌라)</t>
  </si>
  <si>
    <t>경상남도 창녕군 창녕읍 환곡1길 35</t>
  </si>
  <si>
    <t>경남 창녕군 창녕읍 신촌리 857</t>
  </si>
  <si>
    <t>경남 창녕군 창녕읍 신촌리 864</t>
  </si>
  <si>
    <t>경남 창녕군 창녕읍 신촌리 902</t>
  </si>
  <si>
    <t>경남 창녕군 창녕읍 신촌리 144</t>
  </si>
  <si>
    <t>부산광역시 금정구 금강로693번길 9, 601호 (남산동,송림빌라)</t>
  </si>
  <si>
    <t>경상남도 거제시 옥포로24길 20-1(옥포동)</t>
  </si>
  <si>
    <t>경상남도 창녕군 창녕읍 환곡1길 17-6</t>
  </si>
  <si>
    <t>대구광역시 달서구 월배로34길  27,101동 805호(상인동,삼미아파트)</t>
  </si>
  <si>
    <t>경기 의왕시 포일동 487</t>
  </si>
  <si>
    <t>최태영</t>
  </si>
  <si>
    <t>양종무</t>
  </si>
  <si>
    <t>최점출</t>
  </si>
  <si>
    <t>김판석</t>
  </si>
  <si>
    <t>하재도</t>
  </si>
  <si>
    <t>국(농림수산부)</t>
  </si>
  <si>
    <t>국(농림축산식품부)</t>
  </si>
  <si>
    <t>김옥자</t>
  </si>
  <si>
    <t>최운모</t>
  </si>
  <si>
    <t>최병학</t>
  </si>
  <si>
    <t>성낙환</t>
  </si>
  <si>
    <t>최용환외 1인</t>
  </si>
  <si>
    <t>최재교</t>
  </si>
  <si>
    <t>최윤경</t>
  </si>
  <si>
    <t>하차범</t>
  </si>
  <si>
    <t>하종원</t>
  </si>
  <si>
    <t>하대호</t>
  </si>
  <si>
    <t>성진호</t>
  </si>
  <si>
    <t>최창교</t>
  </si>
  <si>
    <t>송기용</t>
  </si>
  <si>
    <t>성낙룡</t>
  </si>
  <si>
    <t>최병삼</t>
  </si>
  <si>
    <t>하순연</t>
  </si>
  <si>
    <t>최연애</t>
  </si>
  <si>
    <t>최운경</t>
  </si>
  <si>
    <t>정이돌</t>
  </si>
  <si>
    <t>서혜곤</t>
  </si>
  <si>
    <t>서정범</t>
  </si>
  <si>
    <t>최의근</t>
  </si>
  <si>
    <t>서장춘</t>
  </si>
  <si>
    <t>최운흥</t>
  </si>
  <si>
    <t>성점수</t>
  </si>
  <si>
    <t>이교영</t>
  </si>
  <si>
    <t>최운권</t>
  </si>
  <si>
    <t>윤도용</t>
  </si>
  <si>
    <t>성도영</t>
  </si>
  <si>
    <t>이성교</t>
  </si>
  <si>
    <t>국(건설부)</t>
  </si>
  <si>
    <t>하종찬</t>
  </si>
  <si>
    <t>최애숙외 1인</t>
  </si>
  <si>
    <t>878-3</t>
  </si>
  <si>
    <t>892</t>
  </si>
  <si>
    <t>893-1</t>
  </si>
  <si>
    <t>893-7</t>
  </si>
  <si>
    <t>김상근</t>
  </si>
  <si>
    <t>896</t>
  </si>
  <si>
    <t>신촌리 145</t>
  </si>
  <si>
    <t>박정자</t>
  </si>
  <si>
    <t>1096</t>
  </si>
  <si>
    <t>1096-2</t>
  </si>
  <si>
    <t>경상남도 양산시 물금읍 화합6길 9-1</t>
  </si>
  <si>
    <t>하기홍</t>
  </si>
  <si>
    <t>하재길</t>
  </si>
  <si>
    <t>1098</t>
  </si>
  <si>
    <t>경상남도 창녕군 창녕읍 환곡어도로 131</t>
  </si>
  <si>
    <t>엠케이플랜텍주식회사</t>
  </si>
  <si>
    <t>1098-2</t>
  </si>
  <si>
    <t>1109-1</t>
  </si>
  <si>
    <t>국(국토해양부)</t>
  </si>
  <si>
    <t>1163</t>
  </si>
  <si>
    <t>1164</t>
  </si>
  <si>
    <t>1165</t>
  </si>
  <si>
    <t>경남 창녕군 창녕읍 신촌리 150</t>
  </si>
  <si>
    <t>대구광역시 수성구 들안로44길 30,501호 
(황금동,궁전빌라트)</t>
  </si>
  <si>
    <t>경상남도 창원시 마산합포구 자산북3길 23, 706호 
(자산동,영승아파트)</t>
  </si>
  <si>
    <t>하종옥</t>
  </si>
  <si>
    <t>하정무</t>
  </si>
  <si>
    <t>유영원</t>
  </si>
  <si>
    <t>1170-1</t>
  </si>
  <si>
    <t>1172</t>
  </si>
  <si>
    <t>1173</t>
  </si>
  <si>
    <t>1174</t>
  </si>
  <si>
    <t>1175</t>
  </si>
  <si>
    <t>1176</t>
  </si>
  <si>
    <t>1177</t>
  </si>
  <si>
    <t>1178</t>
  </si>
  <si>
    <t>경남 창녕군 창녕읍 신촌리 7</t>
  </si>
  <si>
    <t>서울 노원구 상계동 757 한양아파트 5동 1008호</t>
  </si>
  <si>
    <t>부산 해운대구 중동 좌동순환로217번길 8</t>
  </si>
  <si>
    <t>경남 창녕군 창녕읍 환곡어도로 156-11</t>
  </si>
  <si>
    <t>부산광역시 금정구 금강로693번길 9, 601호 
(남산동,송림빌라)</t>
  </si>
  <si>
    <t>최상천</t>
  </si>
  <si>
    <t>최영덕</t>
  </si>
  <si>
    <t>최해영</t>
  </si>
  <si>
    <t>1182</t>
  </si>
  <si>
    <t>1183</t>
  </si>
  <si>
    <t>창녕군 창녕읍 신촌리 7</t>
  </si>
  <si>
    <t>1186</t>
  </si>
  <si>
    <t>1228</t>
  </si>
  <si>
    <t>1229</t>
  </si>
  <si>
    <t>75</t>
  </si>
  <si>
    <t>정호영외 2인</t>
  </si>
  <si>
    <t>창녕읍 신촌리 903</t>
  </si>
  <si>
    <t>873-1</t>
  </si>
  <si>
    <t>경상남도 창녕군 창녕읍 환곡1길 17-3</t>
  </si>
  <si>
    <t>박무상</t>
  </si>
  <si>
    <t>874-1</t>
  </si>
  <si>
    <t>876-1</t>
  </si>
  <si>
    <t>창녕군 창녕읍 퇴천리 8</t>
  </si>
  <si>
    <t>878-5</t>
  </si>
  <si>
    <t>하종회</t>
  </si>
  <si>
    <t>산61</t>
  </si>
  <si>
    <t>개별
공시지가</t>
    <phoneticPr fontId="16" type="noConversion"/>
  </si>
  <si>
    <t>토지가액</t>
    <phoneticPr fontId="16" type="noConversion"/>
  </si>
  <si>
    <t>(원/㎡)</t>
    <phoneticPr fontId="16" type="noConversion"/>
  </si>
  <si>
    <t>(원)</t>
    <phoneticPr fontId="16" type="noConversion"/>
  </si>
  <si>
    <t>주식회사신광콘크리트</t>
    <phoneticPr fontId="16" type="noConversion"/>
  </si>
  <si>
    <t>경상남도 김해시 삼문로 19, 대암월드피아 801호(대청동)</t>
    <phoneticPr fontId="16" type="noConversion"/>
  </si>
  <si>
    <t>김상근</t>
    <phoneticPr fontId="16" type="noConversion"/>
  </si>
  <si>
    <t>창녕군 창녕읍 교하동 244-6</t>
    <phoneticPr fontId="16" type="noConversion"/>
  </si>
  <si>
    <t>최용진</t>
    <phoneticPr fontId="16" type="noConversion"/>
  </si>
  <si>
    <t>경기도 용인시 수지구 신수로683번길 19, 106동 903호(풍덕천동,래미안수지이스트파크)</t>
    <phoneticPr fontId="16" type="noConversion"/>
  </si>
  <si>
    <t>최운권</t>
    <phoneticPr fontId="16" type="noConversion"/>
  </si>
  <si>
    <t>경상남도 창녕군 창녕읍 환곡1길 35</t>
    <phoneticPr fontId="16" type="noConversion"/>
  </si>
  <si>
    <t>최영환</t>
    <phoneticPr fontId="16" type="noConversion"/>
  </si>
  <si>
    <t>최종일</t>
    <phoneticPr fontId="16" type="noConversion"/>
  </si>
  <si>
    <t>울산광역시 북구 달천로 50, 114동 702호(달천동,달천아이파크1차)</t>
    <phoneticPr fontId="16" type="noConversion"/>
  </si>
  <si>
    <t>882-8</t>
    <phoneticPr fontId="16" type="noConversion"/>
  </si>
  <si>
    <t>884-3</t>
    <phoneticPr fontId="16" type="noConversion"/>
  </si>
  <si>
    <t>전</t>
    <phoneticPr fontId="16" type="noConversion"/>
  </si>
  <si>
    <t>1216</t>
    <phoneticPr fontId="16" type="noConversion"/>
  </si>
  <si>
    <t>698-9</t>
    <phoneticPr fontId="16" type="noConversion"/>
  </si>
  <si>
    <t>최해영</t>
    <phoneticPr fontId="16" type="noConversion"/>
  </si>
  <si>
    <t>699-3</t>
    <phoneticPr fontId="16" type="noConversion"/>
  </si>
  <si>
    <t>699-4</t>
    <phoneticPr fontId="16" type="noConversion"/>
  </si>
  <si>
    <t>699-5</t>
    <phoneticPr fontId="16" type="noConversion"/>
  </si>
  <si>
    <t>답</t>
    <phoneticPr fontId="16" type="noConversion"/>
  </si>
  <si>
    <t>최운흥</t>
    <phoneticPr fontId="16" type="noConversion"/>
  </si>
  <si>
    <t>이순개</t>
    <phoneticPr fontId="16" type="noConversion"/>
  </si>
  <si>
    <t>703</t>
    <phoneticPr fontId="16" type="noConversion"/>
  </si>
  <si>
    <t>738</t>
    <phoneticPr fontId="16" type="noConversion"/>
  </si>
  <si>
    <t>936-4</t>
    <phoneticPr fontId="16" type="noConversion"/>
  </si>
  <si>
    <t>박민자</t>
    <phoneticPr fontId="16" type="noConversion"/>
  </si>
  <si>
    <t>705</t>
    <phoneticPr fontId="16" type="noConversion"/>
  </si>
  <si>
    <t>최정민</t>
    <phoneticPr fontId="16" type="noConversion"/>
  </si>
  <si>
    <t>대구광역시 달성군 유가면 테크노대로5길 80, 204동 1304호(호반베르디움2차)</t>
    <phoneticPr fontId="16" type="noConversion"/>
  </si>
  <si>
    <t>925-2</t>
    <phoneticPr fontId="16" type="noConversion"/>
  </si>
  <si>
    <t>도</t>
    <phoneticPr fontId="16" type="noConversion"/>
  </si>
  <si>
    <t>최운한외 1인</t>
    <phoneticPr fontId="16" type="noConversion"/>
  </si>
  <si>
    <t>925-4</t>
    <phoneticPr fontId="16" type="noConversion"/>
  </si>
  <si>
    <t>877-1</t>
    <phoneticPr fontId="16" type="noConversion"/>
  </si>
  <si>
    <t>목</t>
    <phoneticPr fontId="16" type="noConversion"/>
  </si>
  <si>
    <t>경상남도 창녕군 창녕읍 환곡어도로 163</t>
    <phoneticPr fontId="16" type="noConversion"/>
  </si>
  <si>
    <t>877-2</t>
    <phoneticPr fontId="16" type="noConversion"/>
  </si>
  <si>
    <t>창녕군</t>
    <phoneticPr fontId="16" type="noConversion"/>
  </si>
  <si>
    <t>877-3</t>
    <phoneticPr fontId="16" type="noConversion"/>
  </si>
  <si>
    <t>1159</t>
    <phoneticPr fontId="16" type="noConversion"/>
  </si>
  <si>
    <t>1154-2</t>
    <phoneticPr fontId="16" type="noConversion"/>
  </si>
  <si>
    <t>132-5</t>
    <phoneticPr fontId="16" type="noConversion"/>
  </si>
  <si>
    <t>1227</t>
    <phoneticPr fontId="16" type="noConversion"/>
  </si>
  <si>
    <t>1189</t>
    <phoneticPr fontId="16" type="noConversion"/>
  </si>
  <si>
    <t>최운모</t>
    <phoneticPr fontId="16" type="noConversion"/>
  </si>
  <si>
    <t>경남 창녕군 창녕읍 신촌리 864</t>
    <phoneticPr fontId="16" type="noConversion"/>
  </si>
  <si>
    <t>1231</t>
    <phoneticPr fontId="16" type="noConversion"/>
  </si>
  <si>
    <t>1232</t>
    <phoneticPr fontId="16" type="noConversion"/>
  </si>
  <si>
    <t>1230</t>
    <phoneticPr fontId="16" type="noConversion"/>
  </si>
  <si>
    <t>130-1</t>
    <phoneticPr fontId="16" type="noConversion"/>
  </si>
  <si>
    <t>924-1</t>
    <phoneticPr fontId="16" type="noConversion"/>
  </si>
  <si>
    <t>882-2</t>
    <phoneticPr fontId="16" type="noConversion"/>
  </si>
  <si>
    <t>882-3</t>
    <phoneticPr fontId="16" type="noConversion"/>
  </si>
  <si>
    <t>884-1</t>
    <phoneticPr fontId="16" type="noConversion"/>
  </si>
  <si>
    <t>885-2</t>
    <phoneticPr fontId="16" type="noConversion"/>
  </si>
  <si>
    <t>산88</t>
    <phoneticPr fontId="16" type="noConversion"/>
  </si>
  <si>
    <t>임</t>
    <phoneticPr fontId="16" type="noConversion"/>
  </si>
  <si>
    <t>창녕성씨참의공휘천희파종중</t>
    <phoneticPr fontId="16" type="noConversion"/>
  </si>
  <si>
    <t>산52</t>
    <phoneticPr fontId="16" type="noConversion"/>
  </si>
  <si>
    <t>창녕군 창녕읍 용석리 489</t>
    <phoneticPr fontId="16" type="noConversion"/>
  </si>
  <si>
    <t>산65</t>
    <phoneticPr fontId="16" type="noConversion"/>
  </si>
  <si>
    <t>윤용주</t>
    <phoneticPr fontId="16" type="noConversion"/>
  </si>
  <si>
    <t>109</t>
    <phoneticPr fontId="16" type="noConversion"/>
  </si>
  <si>
    <t>112</t>
    <phoneticPr fontId="16" type="noConversion"/>
  </si>
  <si>
    <t>송기용</t>
    <phoneticPr fontId="16" type="noConversion"/>
  </si>
  <si>
    <t>유영원</t>
    <phoneticPr fontId="16" type="noConversion"/>
  </si>
  <si>
    <t>경상남도 창원시 마산회원구 양덕서로 30, 109동 3604호(양덕동,메트로시티)</t>
    <phoneticPr fontId="16" type="noConversion"/>
  </si>
  <si>
    <t>1202</t>
    <phoneticPr fontId="16" type="noConversion"/>
  </si>
  <si>
    <t>최병학</t>
    <phoneticPr fontId="16" type="noConversion"/>
  </si>
  <si>
    <t>경상남도 김해시 장유면 무계리 156-5 석봉마을대동아파트 1010-1404</t>
    <phoneticPr fontId="16" type="noConversion"/>
  </si>
  <si>
    <t>건물보상액</t>
    <phoneticPr fontId="7" type="noConversion"/>
  </si>
  <si>
    <t>(원)</t>
    <phoneticPr fontId="7" type="noConversion"/>
  </si>
  <si>
    <t>(배)</t>
    <phoneticPr fontId="7" type="noConversion"/>
  </si>
  <si>
    <t>비교율</t>
    <phoneticPr fontId="7" type="noConversion"/>
  </si>
  <si>
    <t>추정보상액</t>
    <phoneticPr fontId="7" type="noConversion"/>
  </si>
  <si>
    <t>추정단위보상액</t>
    <phoneticPr fontId="7" type="noConversion"/>
  </si>
  <si>
    <t>698-7</t>
    <phoneticPr fontId="16" type="noConversion"/>
  </si>
  <si>
    <t>698-8</t>
    <phoneticPr fontId="16" type="noConversion"/>
  </si>
  <si>
    <t>698-6</t>
    <phoneticPr fontId="16" type="noConversion"/>
  </si>
  <si>
    <t>698-10</t>
    <phoneticPr fontId="16" type="noConversion"/>
  </si>
  <si>
    <t>698-12</t>
    <phoneticPr fontId="16" type="noConversion"/>
  </si>
  <si>
    <t>698-11</t>
    <phoneticPr fontId="16" type="noConversion"/>
  </si>
  <si>
    <t>답</t>
    <phoneticPr fontId="7" type="noConversion"/>
  </si>
  <si>
    <t>공종민</t>
    <phoneticPr fontId="7" type="noConversion"/>
  </si>
  <si>
    <t>김옥자</t>
    <phoneticPr fontId="7" type="noConversion"/>
  </si>
  <si>
    <t>최삼계</t>
    <phoneticPr fontId="7" type="noConversion"/>
  </si>
  <si>
    <t>최해영</t>
    <phoneticPr fontId="7" type="noConversion"/>
  </si>
  <si>
    <t>경상남도 김해시 삼문로 19, 대암월드피아 801호(대청동)</t>
    <phoneticPr fontId="16" type="noConversion"/>
  </si>
  <si>
    <t>경상남도 진주시 수곡면 시묘산길117번길24</t>
    <phoneticPr fontId="16" type="noConversion"/>
  </si>
  <si>
    <t>양산시 덕명로 320,101동 1501호(명동,석호가람휘아파트)</t>
    <phoneticPr fontId="7" type="noConversion"/>
  </si>
  <si>
    <t>창녕군 창녕읍 화왕산로 160, 씨동 101호(파크팰리스)</t>
    <phoneticPr fontId="7" type="noConversion"/>
  </si>
  <si>
    <t>창녕읍 신촌리 888</t>
    <phoneticPr fontId="16" type="noConversion"/>
  </si>
  <si>
    <t>1261-1</t>
    <phoneticPr fontId="7" type="noConversion"/>
  </si>
  <si>
    <t>경상남도 창녕군 창녕읍 학산길 32-17</t>
    <phoneticPr fontId="7" type="noConversion"/>
  </si>
  <si>
    <t>창녕군 창녕읍 말흘5길 27-31, 403호(태성빌라)</t>
    <phoneticPr fontId="7" type="noConversion"/>
  </si>
  <si>
    <t>도</t>
    <phoneticPr fontId="7" type="noConversion"/>
  </si>
  <si>
    <t>부산광역시 연제구 아시아드대로 19번길 28(거제동)</t>
    <phoneticPr fontId="7" type="noConversion"/>
  </si>
  <si>
    <t>최정교,창녕군</t>
    <phoneticPr fontId="7" type="noConversion"/>
  </si>
  <si>
    <t>최경조, 창녕군</t>
    <phoneticPr fontId="7" type="noConversion"/>
  </si>
  <si>
    <t>925-3</t>
    <phoneticPr fontId="16" type="noConversion"/>
  </si>
  <si>
    <t>영농손실액</t>
    <phoneticPr fontId="7" type="noConversion"/>
  </si>
  <si>
    <t>영농추정
단위보상액</t>
    <phoneticPr fontId="7" type="noConversion"/>
  </si>
  <si>
    <t>공공용지 편입물건 보상금 산정 및 지급 조서(지장물)</t>
    <phoneticPr fontId="2" type="noConversion"/>
  </si>
  <si>
    <t xml:space="preserve"> </t>
    <phoneticPr fontId="2" type="noConversion"/>
  </si>
  <si>
    <t xml:space="preserve">○ 공사명 : </t>
    <phoneticPr fontId="2" type="noConversion"/>
  </si>
  <si>
    <t>연번</t>
    <phoneticPr fontId="2" type="noConversion"/>
  </si>
  <si>
    <t>물건의
종   류</t>
    <phoneticPr fontId="2" type="noConversion"/>
  </si>
  <si>
    <t>구조 및
규    격</t>
    <phoneticPr fontId="2" type="noConversion"/>
  </si>
  <si>
    <t>편입수량</t>
    <phoneticPr fontId="2" type="noConversion"/>
  </si>
  <si>
    <t>감정가격(원)</t>
    <phoneticPr fontId="2" type="noConversion"/>
  </si>
  <si>
    <t>산정 및 지급액(원)</t>
    <phoneticPr fontId="2" type="noConversion"/>
  </si>
  <si>
    <t>소유자</t>
    <phoneticPr fontId="2" type="noConversion"/>
  </si>
  <si>
    <t>보상금
지급일</t>
    <phoneticPr fontId="2" type="noConversion"/>
  </si>
  <si>
    <t>읍면</t>
    <phoneticPr fontId="2" type="noConversion"/>
  </si>
  <si>
    <t>리</t>
    <phoneticPr fontId="2" type="noConversion"/>
  </si>
  <si>
    <t>단가</t>
    <phoneticPr fontId="2" type="noConversion"/>
  </si>
  <si>
    <t>금액</t>
    <phoneticPr fontId="2" type="noConversion"/>
  </si>
  <si>
    <t>주    소</t>
    <phoneticPr fontId="2" type="noConversion"/>
  </si>
  <si>
    <t>성 명</t>
    <phoneticPr fontId="2" type="noConversion"/>
  </si>
  <si>
    <t>1</t>
    <phoneticPr fontId="1" type="noConversion"/>
  </si>
  <si>
    <t>창녕</t>
    <phoneticPr fontId="1" type="noConversion"/>
  </si>
  <si>
    <t>계</t>
    <phoneticPr fontId="2" type="noConversion"/>
  </si>
  <si>
    <t>한산 소하천 정비사업</t>
    <phoneticPr fontId="2" type="noConversion"/>
  </si>
  <si>
    <t>소 계</t>
    <phoneticPr fontId="2" type="noConversion"/>
  </si>
  <si>
    <t>신촌</t>
    <phoneticPr fontId="2" type="noConversion"/>
  </si>
  <si>
    <t>877-1</t>
    <phoneticPr fontId="1" type="noConversion"/>
  </si>
  <si>
    <t>방</t>
    <phoneticPr fontId="1" type="noConversion"/>
  </si>
  <si>
    <t>창고</t>
    <phoneticPr fontId="7" type="noConversion"/>
  </si>
  <si>
    <t>화장실</t>
    <phoneticPr fontId="7" type="noConversion"/>
  </si>
  <si>
    <t>보일러실</t>
    <phoneticPr fontId="7" type="noConversion"/>
  </si>
  <si>
    <t>난간</t>
    <phoneticPr fontId="7" type="noConversion"/>
  </si>
  <si>
    <t>수도</t>
    <phoneticPr fontId="7" type="noConversion"/>
  </si>
  <si>
    <t>관정</t>
    <phoneticPr fontId="7" type="noConversion"/>
  </si>
  <si>
    <t>가시나무</t>
    <phoneticPr fontId="7" type="noConversion"/>
  </si>
  <si>
    <t>꾸지뽕</t>
    <phoneticPr fontId="7" type="noConversion"/>
  </si>
  <si>
    <t>보리수</t>
    <phoneticPr fontId="7" type="noConversion"/>
  </si>
  <si>
    <t>5.0x9.0</t>
    <phoneticPr fontId="1" type="noConversion"/>
  </si>
  <si>
    <t>27.3x9.2</t>
    <phoneticPr fontId="7" type="noConversion"/>
  </si>
  <si>
    <t>1.6x1.1</t>
    <phoneticPr fontId="7" type="noConversion"/>
  </si>
  <si>
    <t>3.1x1.1</t>
    <phoneticPr fontId="7" type="noConversion"/>
  </si>
  <si>
    <t>H=1.2</t>
    <phoneticPr fontId="7" type="noConversion"/>
  </si>
  <si>
    <t>1.5x2.0</t>
    <phoneticPr fontId="7" type="noConversion"/>
  </si>
  <si>
    <t>1</t>
    <phoneticPr fontId="7" type="noConversion"/>
  </si>
  <si>
    <t>20</t>
    <phoneticPr fontId="7" type="noConversion"/>
  </si>
  <si>
    <t>10</t>
    <phoneticPr fontId="7" type="noConversion"/>
  </si>
  <si>
    <t>㎡</t>
    <phoneticPr fontId="1" type="noConversion"/>
  </si>
  <si>
    <t>m</t>
    <phoneticPr fontId="7" type="noConversion"/>
  </si>
  <si>
    <t>ea</t>
    <phoneticPr fontId="7" type="noConversion"/>
  </si>
  <si>
    <t>주</t>
    <phoneticPr fontId="7" type="noConversion"/>
  </si>
  <si>
    <t>창고</t>
    <phoneticPr fontId="1" type="noConversion"/>
  </si>
  <si>
    <t>153-1</t>
    <phoneticPr fontId="1" type="noConversion"/>
  </si>
  <si>
    <t>2</t>
    <phoneticPr fontId="1" type="noConversion"/>
  </si>
  <si>
    <t>2.4x3.1</t>
    <phoneticPr fontId="1" type="noConversion"/>
  </si>
  <si>
    <t>2.4x9.3</t>
    <phoneticPr fontId="7" type="noConversion"/>
  </si>
  <si>
    <t>1.1x0.7</t>
    <phoneticPr fontId="7" type="noConversion"/>
  </si>
  <si>
    <t>3</t>
    <phoneticPr fontId="1" type="noConversion"/>
  </si>
  <si>
    <t>112</t>
    <phoneticPr fontId="1" type="noConversion"/>
  </si>
  <si>
    <t>4.2x2.7</t>
    <phoneticPr fontId="1" type="noConversion"/>
  </si>
  <si>
    <t>4.2x2.6</t>
    <phoneticPr fontId="7" type="noConversion"/>
  </si>
  <si>
    <t>205.38</t>
    <phoneticPr fontId="7" type="noConversion"/>
  </si>
  <si>
    <t>24-1</t>
    <phoneticPr fontId="7" type="noConversion"/>
  </si>
  <si>
    <t>읍ㆍ면</t>
    <phoneticPr fontId="2" type="noConversion"/>
  </si>
  <si>
    <t>동ㆍ리</t>
    <phoneticPr fontId="1" type="noConversion"/>
  </si>
  <si>
    <t>지번</t>
    <phoneticPr fontId="1" type="noConversion"/>
  </si>
  <si>
    <t>당초</t>
    <phoneticPr fontId="2" type="noConversion"/>
  </si>
  <si>
    <t>편입</t>
    <phoneticPr fontId="1" type="noConversion"/>
  </si>
  <si>
    <t>사유지</t>
  </si>
  <si>
    <r>
      <t>(m</t>
    </r>
    <r>
      <rPr>
        <vertAlign val="superscript"/>
        <sz val="9"/>
        <color theme="1"/>
        <rFont val="맑은 고딕"/>
        <family val="3"/>
        <charset val="129"/>
        <scheme val="minor"/>
      </rPr>
      <t>2</t>
    </r>
    <r>
      <rPr>
        <sz val="9"/>
        <color theme="1"/>
        <rFont val="맑은 고딕"/>
        <family val="3"/>
        <charset val="129"/>
        <scheme val="minor"/>
      </rPr>
      <t>)</t>
    </r>
    <phoneticPr fontId="2" type="noConversion"/>
  </si>
  <si>
    <t>관계인</t>
  </si>
  <si>
    <t>성명또는명칭</t>
  </si>
  <si>
    <t>주소</t>
  </si>
  <si>
    <t>권리의 종류 및 내용</t>
  </si>
  <si>
    <t>4-2</t>
  </si>
  <si>
    <t>112-1</t>
  </si>
  <si>
    <t>길곡리</t>
  </si>
  <si>
    <t>16</t>
  </si>
  <si>
    <t>1287</t>
  </si>
  <si>
    <t>1282-12</t>
  </si>
  <si>
    <t>46-1</t>
  </si>
  <si>
    <t>44</t>
  </si>
  <si>
    <t>45</t>
  </si>
  <si>
    <t>42-1</t>
  </si>
  <si>
    <t>42</t>
  </si>
  <si>
    <t>22-3</t>
  </si>
  <si>
    <t>23</t>
  </si>
  <si>
    <t>25</t>
  </si>
  <si>
    <t>1288</t>
  </si>
  <si>
    <t>24</t>
  </si>
  <si>
    <t>26</t>
  </si>
  <si>
    <t>27</t>
  </si>
  <si>
    <t>27-1</t>
  </si>
  <si>
    <t>43</t>
  </si>
  <si>
    <t>125</t>
  </si>
  <si>
    <t>126</t>
  </si>
  <si>
    <t>128</t>
  </si>
  <si>
    <t>113-1</t>
  </si>
  <si>
    <t>112-2</t>
  </si>
  <si>
    <t>112-3</t>
  </si>
  <si>
    <t>113-3</t>
  </si>
  <si>
    <t>113-2</t>
  </si>
  <si>
    <t>108-3</t>
  </si>
  <si>
    <t>108-7</t>
  </si>
  <si>
    <t>111-1</t>
  </si>
  <si>
    <t>111-2</t>
  </si>
  <si>
    <t>315</t>
  </si>
  <si>
    <t>317</t>
  </si>
  <si>
    <t>318</t>
  </si>
  <si>
    <t>319</t>
  </si>
  <si>
    <t>320</t>
  </si>
  <si>
    <t>323</t>
  </si>
  <si>
    <t>29-14</t>
  </si>
  <si>
    <t>41</t>
  </si>
  <si>
    <t>129</t>
  </si>
  <si>
    <t>144-5</t>
  </si>
  <si>
    <t>144-3</t>
  </si>
  <si>
    <t>144-2</t>
  </si>
  <si>
    <t>379</t>
  </si>
  <si>
    <t>211</t>
  </si>
  <si>
    <t>102</t>
  </si>
  <si>
    <t>365</t>
  </si>
  <si>
    <t>363</t>
  </si>
  <si>
    <t>361</t>
  </si>
  <si>
    <t>359</t>
  </si>
  <si>
    <t>324</t>
  </si>
  <si>
    <t>327-1</t>
  </si>
  <si>
    <t>328-1</t>
  </si>
  <si>
    <t>329-1</t>
  </si>
  <si>
    <t>329</t>
  </si>
  <si>
    <t>330</t>
  </si>
  <si>
    <t>331</t>
  </si>
  <si>
    <t>332</t>
  </si>
  <si>
    <t>333</t>
  </si>
  <si>
    <t>334</t>
  </si>
  <si>
    <t>335</t>
  </si>
  <si>
    <t>335-1</t>
  </si>
  <si>
    <t>99</t>
  </si>
  <si>
    <t>1285</t>
  </si>
  <si>
    <t>95-1</t>
  </si>
  <si>
    <t>94-9</t>
  </si>
  <si>
    <t>94-4</t>
  </si>
  <si>
    <t>94-8</t>
  </si>
  <si>
    <t>1282-50</t>
  </si>
  <si>
    <t>357</t>
  </si>
  <si>
    <t>170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</si>
  <si>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</si>
  <si>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</si>
  <si>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</si>
  <si>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</si>
  <si>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</si>
  <si>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</si>
  <si>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</si>
  <si>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</si>
  <si>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</si>
  <si>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407-5</t>
  </si>
  <si>
    <t>408-5</t>
  </si>
  <si>
    <t>1282-51</t>
  </si>
  <si>
    <t>408-3</t>
  </si>
  <si>
    <t>길곡면</t>
    <phoneticPr fontId="7" type="noConversion"/>
  </si>
  <si>
    <t>이수연</t>
  </si>
  <si>
    <t>창녕군 영산면 성내뒷들길 33 201호(경림빌라)</t>
  </si>
  <si>
    <t>창원시 의창구 남산로17번길 6 (팔용동)</t>
  </si>
  <si>
    <t>길곡면 길곡리 58</t>
  </si>
  <si>
    <t>창녕군 길곡면 길곡로 587-24</t>
  </si>
  <si>
    <t>길곡면 길곡리 60</t>
  </si>
  <si>
    <t>부산 북구 구포동 1247-11 
우진빌라 402호</t>
  </si>
  <si>
    <t>길곡면 길곡리 44</t>
  </si>
  <si>
    <t>부산 부산진구 전포동 235-2</t>
  </si>
  <si>
    <t>창원시성산구원이대로774, 
302동 1602호(성원아파트)</t>
  </si>
  <si>
    <t>수원시 팔달구 권광로373, 
111동 2403호(월드메르디앙)</t>
  </si>
  <si>
    <t>창원시 북면 신촌리 905-3 춘광아파트 301동 506호</t>
  </si>
  <si>
    <t>창녕군 길곡면 길곡리 62-1</t>
  </si>
  <si>
    <t>부산 북구 구포동 1249-37 
한국빌라2차 가동 501호</t>
  </si>
  <si>
    <t>부산 북구 구포동 1249-37, 
한국빌라2차 가-501</t>
  </si>
  <si>
    <t>창원시 의창구 신월로57번길 19-9(신월동)</t>
  </si>
  <si>
    <t>길곡면 길곡리 71</t>
  </si>
  <si>
    <t>창녕군 길곡면 길곡로 543</t>
  </si>
  <si>
    <t>창녕군 길곡면 길곡리 453</t>
  </si>
  <si>
    <t>길곡면 길곡리 69</t>
  </si>
  <si>
    <t>창녕군 길곡면 길곡리 69</t>
  </si>
  <si>
    <t>김해시 장유면 부곡리 801-6, 
부영아파트 304동 503호</t>
  </si>
  <si>
    <t>길곡면 증산리 323</t>
  </si>
  <si>
    <t>창원시 의창구 사림로8번길 56(사림동)</t>
  </si>
  <si>
    <t>창원시 마산회원구호원로 361-3 120동 1602호(코오롱하늘채)</t>
  </si>
  <si>
    <t>길곡면 길곡리 162</t>
  </si>
  <si>
    <t>양산시 양주로 149, 양산신도시주공아파트 411동 1104호</t>
  </si>
  <si>
    <t>창녕군 길곡면 길곡리 454</t>
  </si>
  <si>
    <t>창녕군 길곡면 안골길 13</t>
  </si>
  <si>
    <t>경상남도 김해시 내외로 17
(내동)</t>
  </si>
  <si>
    <t>부산 사하구 하단동 1176, 
가락타운 315동 306호</t>
  </si>
  <si>
    <t>마산시 회원동 45-15</t>
  </si>
  <si>
    <t>서울특별시 성동구 
둘레21가길 4(성수동2가)</t>
  </si>
  <si>
    <t>창녕군 길곡면 길곡로 497-12</t>
  </si>
  <si>
    <t>창원시성산구반송로177, 
207동 902호(현대아파트)</t>
  </si>
  <si>
    <t>길곡면 길곡리 154</t>
  </si>
  <si>
    <t>창녕군 길곡면 양달길 5-19</t>
  </si>
  <si>
    <t>부산시 동래구 명륜로 193-4
(명륜동)</t>
  </si>
  <si>
    <t>천</t>
  </si>
  <si>
    <t>과</t>
  </si>
  <si>
    <t>315-1</t>
    <phoneticPr fontId="7" type="noConversion"/>
  </si>
  <si>
    <t>317-1</t>
    <phoneticPr fontId="7" type="noConversion"/>
  </si>
  <si>
    <t>318-6</t>
    <phoneticPr fontId="7" type="noConversion"/>
  </si>
  <si>
    <t>319-2</t>
    <phoneticPr fontId="7" type="noConversion"/>
  </si>
  <si>
    <t>320-3</t>
    <phoneticPr fontId="7" type="noConversion"/>
  </si>
  <si>
    <t>323-1</t>
    <phoneticPr fontId="7" type="noConversion"/>
  </si>
  <si>
    <t>324-1</t>
    <phoneticPr fontId="7" type="noConversion"/>
  </si>
  <si>
    <t>329-2</t>
    <phoneticPr fontId="7" type="noConversion"/>
  </si>
  <si>
    <t>330-1</t>
    <phoneticPr fontId="7" type="noConversion"/>
  </si>
  <si>
    <t>331-1</t>
    <phoneticPr fontId="7" type="noConversion"/>
  </si>
  <si>
    <t>332-1</t>
    <phoneticPr fontId="7" type="noConversion"/>
  </si>
  <si>
    <t>333-1</t>
    <phoneticPr fontId="7" type="noConversion"/>
  </si>
  <si>
    <t>334-1</t>
    <phoneticPr fontId="7" type="noConversion"/>
  </si>
  <si>
    <t>335-2</t>
    <phoneticPr fontId="7" type="noConversion"/>
  </si>
  <si>
    <t>335-3</t>
    <phoneticPr fontId="7" type="noConversion"/>
  </si>
  <si>
    <t>347-1</t>
    <phoneticPr fontId="7" type="noConversion"/>
  </si>
  <si>
    <t>348-1</t>
    <phoneticPr fontId="7" type="noConversion"/>
  </si>
  <si>
    <t>349-1</t>
    <phoneticPr fontId="7" type="noConversion"/>
  </si>
  <si>
    <t>350-1</t>
    <phoneticPr fontId="7" type="noConversion"/>
  </si>
  <si>
    <t>351-1</t>
    <phoneticPr fontId="7" type="noConversion"/>
  </si>
  <si>
    <t>352-3</t>
    <phoneticPr fontId="7" type="noConversion"/>
  </si>
  <si>
    <t>353-4</t>
    <phoneticPr fontId="7" type="noConversion"/>
  </si>
  <si>
    <t>354-1</t>
    <phoneticPr fontId="7" type="noConversion"/>
  </si>
  <si>
    <t>355-1</t>
    <phoneticPr fontId="7" type="noConversion"/>
  </si>
  <si>
    <t>357-1</t>
    <phoneticPr fontId="7" type="noConversion"/>
  </si>
  <si>
    <t>359-1</t>
    <phoneticPr fontId="7" type="noConversion"/>
  </si>
  <si>
    <t>361-4</t>
    <phoneticPr fontId="7" type="noConversion"/>
  </si>
  <si>
    <t>363-1</t>
    <phoneticPr fontId="7" type="noConversion"/>
  </si>
  <si>
    <t>365-1</t>
    <phoneticPr fontId="7" type="noConversion"/>
  </si>
  <si>
    <t>4-5</t>
    <phoneticPr fontId="7" type="noConversion"/>
  </si>
  <si>
    <t>16-1</t>
    <phoneticPr fontId="7" type="noConversion"/>
  </si>
  <si>
    <t>22-11</t>
    <phoneticPr fontId="7" type="noConversion"/>
  </si>
  <si>
    <t>23-1</t>
    <phoneticPr fontId="7" type="noConversion"/>
  </si>
  <si>
    <t>25</t>
    <phoneticPr fontId="7" type="noConversion"/>
  </si>
  <si>
    <t>26-1</t>
    <phoneticPr fontId="7" type="noConversion"/>
  </si>
  <si>
    <t>27-2</t>
    <phoneticPr fontId="7" type="noConversion"/>
  </si>
  <si>
    <t>29-16</t>
    <phoneticPr fontId="7" type="noConversion"/>
  </si>
  <si>
    <t>29-17</t>
    <phoneticPr fontId="7" type="noConversion"/>
  </si>
  <si>
    <t>41-1</t>
    <phoneticPr fontId="7" type="noConversion"/>
  </si>
  <si>
    <t>길곡면 길곡리 69</t>
    <phoneticPr fontId="7" type="noConversion"/>
  </si>
  <si>
    <t>42-2</t>
    <phoneticPr fontId="7" type="noConversion"/>
  </si>
  <si>
    <t>42-3</t>
    <phoneticPr fontId="7" type="noConversion"/>
  </si>
  <si>
    <t>42-4</t>
    <phoneticPr fontId="7" type="noConversion"/>
  </si>
  <si>
    <t>44-1</t>
    <phoneticPr fontId="7" type="noConversion"/>
  </si>
  <si>
    <t>46-4</t>
    <phoneticPr fontId="7" type="noConversion"/>
  </si>
  <si>
    <t>94-10</t>
    <phoneticPr fontId="7" type="noConversion"/>
  </si>
  <si>
    <t>112-4</t>
    <phoneticPr fontId="7" type="noConversion"/>
  </si>
  <si>
    <t>113-4</t>
    <phoneticPr fontId="7" type="noConversion"/>
  </si>
  <si>
    <t>114-1</t>
    <phoneticPr fontId="7" type="noConversion"/>
  </si>
  <si>
    <t>125-1</t>
    <phoneticPr fontId="7" type="noConversion"/>
  </si>
  <si>
    <t>126-1</t>
    <phoneticPr fontId="7" type="noConversion"/>
  </si>
  <si>
    <t>129-1</t>
    <phoneticPr fontId="7" type="noConversion"/>
  </si>
  <si>
    <t>144-6</t>
    <phoneticPr fontId="7" type="noConversion"/>
  </si>
  <si>
    <t>407-6</t>
    <phoneticPr fontId="7" type="noConversion"/>
  </si>
  <si>
    <t>407-7</t>
    <phoneticPr fontId="7" type="noConversion"/>
  </si>
  <si>
    <t>408-11</t>
    <phoneticPr fontId="7" type="noConversion"/>
  </si>
  <si>
    <t>408-12</t>
    <phoneticPr fontId="7" type="noConversion"/>
  </si>
  <si>
    <t>144-5</t>
    <phoneticPr fontId="7" type="noConversion"/>
  </si>
  <si>
    <t>43-1</t>
    <phoneticPr fontId="7" type="noConversion"/>
  </si>
  <si>
    <t>9-1</t>
    <phoneticPr fontId="7" type="noConversion"/>
  </si>
  <si>
    <t>39-1</t>
    <phoneticPr fontId="7" type="noConversion"/>
  </si>
  <si>
    <t>83-1</t>
    <phoneticPr fontId="7" type="noConversion"/>
  </si>
  <si>
    <t>창원시 내동 454-6 효성아파트 디동 407호</t>
    <phoneticPr fontId="7" type="noConversion"/>
  </si>
  <si>
    <t xml:space="preserve">부산광역시 부산진구 전포대로275번길 20 , 107동 2703호 (전포동, 서면롯데캐슬스카이) </t>
    <phoneticPr fontId="7" type="noConversion"/>
  </si>
  <si>
    <t>주소확인 아래와 (동일인)</t>
    <phoneticPr fontId="7" type="noConversion"/>
  </si>
  <si>
    <t xml:space="preserve">경기도 화성시 병점2로 102 , 205동 802호 (병점동, 신창비바훼밀리2차) </t>
    <phoneticPr fontId="7" type="noConversion"/>
  </si>
  <si>
    <t>창원시축산업협동조합</t>
    <phoneticPr fontId="7" type="noConversion"/>
  </si>
  <si>
    <t>창원시 의창구 천주로12번길 46</t>
    <phoneticPr fontId="7" type="noConversion"/>
  </si>
  <si>
    <t>근저당
지상권</t>
    <phoneticPr fontId="7" type="noConversion"/>
  </si>
  <si>
    <t>㈜경남은행</t>
    <phoneticPr fontId="7" type="noConversion"/>
  </si>
  <si>
    <t>창원시 마산회원구 3.15대로 642</t>
    <phoneticPr fontId="7" type="noConversion"/>
  </si>
  <si>
    <t>근저당</t>
    <phoneticPr fontId="7" type="noConversion"/>
  </si>
  <si>
    <t>영산농업협동조합</t>
    <phoneticPr fontId="7" type="noConversion"/>
  </si>
  <si>
    <t>창녕군 영산면 영산중앙길 13</t>
    <phoneticPr fontId="7" type="noConversion"/>
  </si>
  <si>
    <t>길곡농업협동조합</t>
    <phoneticPr fontId="7" type="noConversion"/>
  </si>
  <si>
    <t>삼남농업협동조합</t>
    <phoneticPr fontId="7" type="noConversion"/>
  </si>
  <si>
    <t>울산시 울주군 삼남면 가천리 19-3</t>
    <phoneticPr fontId="7" type="noConversion"/>
  </si>
  <si>
    <t>창녕군산림조합</t>
    <phoneticPr fontId="7" type="noConversion"/>
  </si>
  <si>
    <t>길곡단위농업협동조합</t>
    <phoneticPr fontId="7" type="noConversion"/>
  </si>
  <si>
    <t>창녕군 창녕읍 당산길 51</t>
    <phoneticPr fontId="7" type="noConversion"/>
  </si>
  <si>
    <t>창녕군 길곡면 증산리 985-3</t>
    <phoneticPr fontId="7" type="noConversion"/>
  </si>
  <si>
    <t>대저농업협동조합</t>
    <phoneticPr fontId="7" type="noConversion"/>
  </si>
  <si>
    <t>부산 연제구 아시아드대로19번길 39(연제동)</t>
    <phoneticPr fontId="7" type="noConversion"/>
  </si>
  <si>
    <t>경남 창녕군 창녕읍 봉천길 43</t>
    <phoneticPr fontId="7" type="noConversion"/>
  </si>
  <si>
    <t>경기도 의왕시 포일동 487</t>
    <phoneticPr fontId="7" type="noConversion"/>
  </si>
  <si>
    <t>국(농림축산식품부)</t>
    <phoneticPr fontId="7" type="noConversion"/>
  </si>
  <si>
    <t>창녕군</t>
    <phoneticPr fontId="7" type="noConversion"/>
  </si>
  <si>
    <t xml:space="preserve">  </t>
    <phoneticPr fontId="7" type="noConversion"/>
  </si>
  <si>
    <t>동래군 사상면 감전리 262</t>
    <phoneticPr fontId="7" type="noConversion"/>
  </si>
  <si>
    <t>지분</t>
    <phoneticPr fontId="2" type="noConversion"/>
  </si>
  <si>
    <t>5/2</t>
    <phoneticPr fontId="7" type="noConversion"/>
  </si>
  <si>
    <t>부산시 부전동 545</t>
    <phoneticPr fontId="7" type="noConversion"/>
  </si>
  <si>
    <t>5/1</t>
    <phoneticPr fontId="7" type="noConversion"/>
  </si>
  <si>
    <t>2/1</t>
    <phoneticPr fontId="7" type="noConversion"/>
  </si>
  <si>
    <t>창녕군 부곡면 거문리 383</t>
    <phoneticPr fontId="7" type="noConversion"/>
  </si>
  <si>
    <t>창녕군 부곡면 거문리 653</t>
    <phoneticPr fontId="7" type="noConversion"/>
  </si>
  <si>
    <t>부산시 진구 전포동 412-3</t>
    <phoneticPr fontId="7" type="noConversion"/>
  </si>
  <si>
    <t>51*1/2</t>
    <phoneticPr fontId="7" type="noConversion"/>
  </si>
  <si>
    <t>133*1/2</t>
    <phoneticPr fontId="7" type="noConversion"/>
  </si>
  <si>
    <t>67*1/2</t>
    <phoneticPr fontId="7" type="noConversion"/>
  </si>
  <si>
    <t>6*1/2</t>
    <phoneticPr fontId="7" type="noConversion"/>
  </si>
  <si>
    <t>5*1/2</t>
    <phoneticPr fontId="7" type="noConversion"/>
  </si>
  <si>
    <t>18*1/2</t>
    <phoneticPr fontId="7" type="noConversion"/>
  </si>
  <si>
    <t>31*2/5</t>
    <phoneticPr fontId="7" type="noConversion"/>
  </si>
  <si>
    <t>31*1/5</t>
    <phoneticPr fontId="7" type="noConversion"/>
  </si>
  <si>
    <t>부산시 동래구 사상면 감전리 361</t>
    <phoneticPr fontId="7" type="noConversion"/>
  </si>
  <si>
    <t>33*629/2689</t>
    <phoneticPr fontId="7" type="noConversion"/>
  </si>
  <si>
    <t>33*2060/2689</t>
    <phoneticPr fontId="7" type="noConversion"/>
  </si>
  <si>
    <t>길곡면 길곡리 162</t>
    <phoneticPr fontId="7" type="noConversion"/>
  </si>
  <si>
    <t>부산시 강서구 대저1동 2372-2</t>
    <phoneticPr fontId="7" type="noConversion"/>
  </si>
  <si>
    <t>김0선</t>
    <phoneticPr fontId="7" type="noConversion"/>
  </si>
  <si>
    <t>대산0용</t>
    <phoneticPr fontId="7" type="noConversion"/>
  </si>
  <si>
    <t>대산0종</t>
    <phoneticPr fontId="7" type="noConversion"/>
  </si>
  <si>
    <t>대산0종</t>
    <phoneticPr fontId="7" type="noConversion"/>
  </si>
  <si>
    <t>정0화</t>
    <phoneticPr fontId="7" type="noConversion"/>
  </si>
  <si>
    <t>황0순</t>
    <phoneticPr fontId="7" type="noConversion"/>
  </si>
  <si>
    <t>임0복</t>
    <phoneticPr fontId="7" type="noConversion"/>
  </si>
  <si>
    <t>임0복</t>
    <phoneticPr fontId="7" type="noConversion"/>
  </si>
  <si>
    <t>신0기</t>
    <phoneticPr fontId="7" type="noConversion"/>
  </si>
  <si>
    <t>박0수</t>
    <phoneticPr fontId="7" type="noConversion"/>
  </si>
  <si>
    <t>신0기</t>
    <phoneticPr fontId="7" type="noConversion"/>
  </si>
  <si>
    <t>신0기</t>
    <phoneticPr fontId="7" type="noConversion"/>
  </si>
  <si>
    <t>조0범</t>
    <phoneticPr fontId="7" type="noConversion"/>
  </si>
  <si>
    <t>황0호</t>
    <phoneticPr fontId="7" type="noConversion"/>
  </si>
  <si>
    <t>김0근</t>
    <phoneticPr fontId="7" type="noConversion"/>
  </si>
  <si>
    <t>강0자</t>
    <phoneticPr fontId="7" type="noConversion"/>
  </si>
  <si>
    <t>신0돈</t>
    <phoneticPr fontId="7" type="noConversion"/>
  </si>
  <si>
    <t>조0선</t>
    <phoneticPr fontId="7" type="noConversion"/>
  </si>
  <si>
    <t>권0옥</t>
    <phoneticPr fontId="7" type="noConversion"/>
  </si>
  <si>
    <t>신0직</t>
    <phoneticPr fontId="7" type="noConversion"/>
  </si>
  <si>
    <t>김0순</t>
    <phoneticPr fontId="7" type="noConversion"/>
  </si>
  <si>
    <t>신0식</t>
    <phoneticPr fontId="7" type="noConversion"/>
  </si>
  <si>
    <t>김0순</t>
    <phoneticPr fontId="7" type="noConversion"/>
  </si>
  <si>
    <t>신0달</t>
    <phoneticPr fontId="7" type="noConversion"/>
  </si>
  <si>
    <t>김0순</t>
    <phoneticPr fontId="7" type="noConversion"/>
  </si>
  <si>
    <t>김0우</t>
    <phoneticPr fontId="7" type="noConversion"/>
  </si>
  <si>
    <t>김0현</t>
    <phoneticPr fontId="7" type="noConversion"/>
  </si>
  <si>
    <t>김0현</t>
    <phoneticPr fontId="7" type="noConversion"/>
  </si>
  <si>
    <t>신0직</t>
    <phoneticPr fontId="7" type="noConversion"/>
  </si>
  <si>
    <t>신0철</t>
    <phoneticPr fontId="7" type="noConversion"/>
  </si>
  <si>
    <t>신0보</t>
    <phoneticPr fontId="7" type="noConversion"/>
  </si>
  <si>
    <t>이0연</t>
    <phoneticPr fontId="7" type="noConversion"/>
  </si>
  <si>
    <t>이0연</t>
    <phoneticPr fontId="7" type="noConversion"/>
  </si>
  <si>
    <t>신0직</t>
    <phoneticPr fontId="7" type="noConversion"/>
  </si>
  <si>
    <t>김0곤</t>
    <phoneticPr fontId="7" type="noConversion"/>
  </si>
  <si>
    <t>신0의</t>
    <phoneticPr fontId="7" type="noConversion"/>
  </si>
  <si>
    <t>남0이</t>
    <phoneticPr fontId="7" type="noConversion"/>
  </si>
  <si>
    <t>신0준</t>
    <phoneticPr fontId="7" type="noConversion"/>
  </si>
  <si>
    <t>신0태</t>
    <phoneticPr fontId="7" type="noConversion"/>
  </si>
  <si>
    <t>김0야</t>
    <phoneticPr fontId="7" type="noConversion"/>
  </si>
  <si>
    <t>신0홍</t>
    <phoneticPr fontId="7" type="noConversion"/>
  </si>
  <si>
    <t>김0수</t>
    <phoneticPr fontId="7" type="noConversion"/>
  </si>
  <si>
    <t>신0학</t>
    <phoneticPr fontId="7" type="noConversion"/>
  </si>
  <si>
    <t>신0학</t>
    <phoneticPr fontId="7" type="noConversion"/>
  </si>
  <si>
    <t>신0판</t>
    <phoneticPr fontId="7" type="noConversion"/>
  </si>
  <si>
    <t>황0순</t>
    <phoneticPr fontId="7" type="noConversion"/>
  </si>
  <si>
    <t>황0순</t>
    <phoneticPr fontId="7" type="noConversion"/>
  </si>
  <si>
    <t>허0숙</t>
    <phoneticPr fontId="7" type="noConversion"/>
  </si>
  <si>
    <t>신0욱</t>
    <phoneticPr fontId="7" type="noConversion"/>
  </si>
  <si>
    <t>박0숙</t>
    <phoneticPr fontId="7" type="noConversion"/>
  </si>
  <si>
    <t>장0이</t>
    <phoneticPr fontId="7" type="noConversion"/>
  </si>
  <si>
    <t>신0기</t>
    <phoneticPr fontId="7" type="noConversion"/>
  </si>
  <si>
    <t>하0선</t>
    <phoneticPr fontId="7" type="noConversion"/>
  </si>
  <si>
    <t>황0자</t>
    <phoneticPr fontId="7" type="noConversion"/>
  </si>
  <si>
    <t>하0선</t>
    <phoneticPr fontId="7" type="noConversion"/>
  </si>
  <si>
    <t>서0수</t>
    <phoneticPr fontId="7" type="noConversion"/>
  </si>
  <si>
    <t>비고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</si>
</sst>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_ * #,##0_ ;_ * \-#,##0_ ;_ * &quot;-&quot;_ ;_ @_ "/>
    <numFmt numFmtId="178" formatCode="_-* #,##0.0_-;\-* #,##0.0_-;_-* &quot;-&quot;_-;_-@_-"/>
    <numFmt numFmtId="179" formatCode="_-* #,##0.00_-;\-* #,##0.00_-;_-* &quot;-&quot;_-;_-@_-"/>
    <numFmt numFmtId="180" formatCode="0_);[Red]\(0\)"/>
    <numFmt numFmtId="181" formatCode="#,##0.0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_ * #,##0.00_ ;_ * \-#,##0.00_ ;_ * &quot;-&quot;??_ ;_ @_ "/>
  </numFmts>
  <fonts count="5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9"/>
      <color indexed="1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b/>
      <sz val="9"/>
      <color indexed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28"/>
      <name val="돋움"/>
      <family val="3"/>
      <charset val="129"/>
    </font>
    <font>
      <sz val="22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vertAlign val="superscript"/>
      <sz val="9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name val="µ¸¿ò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0"/>
      <name val="Times New Roman"/>
      <family val="1"/>
    </font>
    <font>
      <sz val="9"/>
      <name val="맑은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16">
    <xf numFmtId="0" fontId="0" fillId="0" borderId="0">
      <alignment vertical="center"/>
    </xf>
    <xf numFmtId="0" fontId="6" fillId="0" borderId="0">
      <alignment vertical="center"/>
    </xf>
    <xf numFmtId="42" fontId="45" fillId="0" borderId="0" applyFont="0" applyFill="0" applyBorder="0" applyAlignment="0" applyProtection="0"/>
    <xf numFmtId="44" fontId="45" fillId="0" borderId="0" applyFont="0" applyFill="0" applyBorder="0" applyAlignment="0" applyProtection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5" fillId="0" borderId="0"/>
    <xf numFmtId="177" fontId="46" fillId="0" borderId="0" applyFont="0" applyFill="0" applyBorder="0" applyAlignment="0" applyProtection="0"/>
    <xf numFmtId="184" fontId="46" fillId="0" borderId="0" applyFont="0" applyFill="0" applyBorder="0" applyAlignment="0" applyProtection="0"/>
    <xf numFmtId="182" fontId="46" fillId="0" borderId="0" applyFont="0" applyFill="0" applyBorder="0" applyAlignment="0" applyProtection="0"/>
    <xf numFmtId="183" fontId="46" fillId="0" borderId="0" applyFont="0" applyFill="0" applyBorder="0" applyAlignment="0" applyProtection="0"/>
    <xf numFmtId="0" fontId="47" fillId="0" borderId="50" applyNumberFormat="0" applyAlignment="0" applyProtection="0">
      <alignment horizontal="left" vertical="center"/>
    </xf>
    <xf numFmtId="0" fontId="47" fillId="0" borderId="51">
      <alignment horizontal="left" vertical="center"/>
    </xf>
    <xf numFmtId="0" fontId="48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50">
    <xf numFmtId="0" fontId="0" fillId="0" borderId="0" xfId="0">
      <alignment vertical="center"/>
    </xf>
    <xf numFmtId="0" fontId="10" fillId="0" borderId="0" xfId="0" applyFont="1" applyFill="1" applyAlignment="1"/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/>
    <xf numFmtId="0" fontId="22" fillId="0" borderId="1" xfId="0" applyFont="1" applyFill="1" applyBorder="1" applyAlignment="1">
      <alignment horizontal="center" vertical="center"/>
    </xf>
    <xf numFmtId="177" fontId="22" fillId="0" borderId="4" xfId="0" applyNumberFormat="1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11" xfId="0" applyNumberFormat="1" applyFont="1" applyFill="1" applyBorder="1" applyAlignment="1">
      <alignment horizontal="center" vertical="center" wrapText="1"/>
    </xf>
    <xf numFmtId="0" fontId="22" fillId="0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Alignment="1"/>
    <xf numFmtId="0" fontId="26" fillId="0" borderId="0" xfId="0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177" fontId="22" fillId="0" borderId="11" xfId="0" applyNumberFormat="1" applyFont="1" applyFill="1" applyBorder="1" applyAlignment="1">
      <alignment horizontal="center" vertical="center" wrapText="1"/>
    </xf>
    <xf numFmtId="176" fontId="14" fillId="2" borderId="3" xfId="0" applyNumberFormat="1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>
      <alignment horizontal="center" vertical="center"/>
    </xf>
    <xf numFmtId="176" fontId="14" fillId="2" borderId="7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17" fillId="0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/>
    <xf numFmtId="0" fontId="22" fillId="0" borderId="21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 vertical="center"/>
    </xf>
    <xf numFmtId="178" fontId="17" fillId="0" borderId="2" xfId="0" applyNumberFormat="1" applyFont="1" applyFill="1" applyBorder="1" applyAlignment="1">
      <alignment horizontal="center" vertical="center"/>
    </xf>
    <xf numFmtId="178" fontId="17" fillId="0" borderId="2" xfId="0" applyNumberFormat="1" applyFont="1" applyFill="1" applyBorder="1" applyAlignment="1">
      <alignment horizontal="right" vertical="center"/>
    </xf>
    <xf numFmtId="178" fontId="17" fillId="0" borderId="21" xfId="0" applyNumberFormat="1" applyFont="1" applyFill="1" applyBorder="1" applyAlignment="1">
      <alignment horizontal="center" vertical="center"/>
    </xf>
    <xf numFmtId="178" fontId="17" fillId="0" borderId="19" xfId="0" applyNumberFormat="1" applyFont="1" applyFill="1" applyBorder="1" applyAlignment="1">
      <alignment horizontal="center" vertical="center"/>
    </xf>
    <xf numFmtId="178" fontId="22" fillId="0" borderId="0" xfId="0" applyNumberFormat="1" applyFont="1" applyFill="1" applyAlignment="1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8" fillId="0" borderId="0" xfId="0" applyNumberFormat="1" applyFont="1" applyFill="1" applyAlignment="1">
      <alignment horizontal="center" vertical="center"/>
    </xf>
    <xf numFmtId="178" fontId="8" fillId="0" borderId="0" xfId="0" applyNumberFormat="1" applyFont="1" applyFill="1" applyAlignment="1">
      <alignment vertical="center"/>
    </xf>
    <xf numFmtId="178" fontId="22" fillId="0" borderId="4" xfId="0" applyNumberFormat="1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41" fontId="17" fillId="0" borderId="3" xfId="0" applyNumberFormat="1" applyFont="1" applyFill="1" applyBorder="1" applyAlignment="1">
      <alignment horizontal="center" vertical="center"/>
    </xf>
    <xf numFmtId="41" fontId="17" fillId="0" borderId="3" xfId="0" applyNumberFormat="1" applyFont="1" applyFill="1" applyBorder="1" applyAlignment="1">
      <alignment horizontal="right" vertical="center"/>
    </xf>
    <xf numFmtId="41" fontId="17" fillId="0" borderId="2" xfId="0" applyNumberFormat="1" applyFont="1" applyFill="1" applyBorder="1" applyAlignment="1">
      <alignment horizontal="center" vertical="center"/>
    </xf>
    <xf numFmtId="41" fontId="17" fillId="0" borderId="2" xfId="0" applyNumberFormat="1" applyFont="1" applyFill="1" applyBorder="1" applyAlignment="1">
      <alignment horizontal="right" vertical="center"/>
    </xf>
    <xf numFmtId="178" fontId="17" fillId="0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179" fontId="17" fillId="0" borderId="2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49" fontId="13" fillId="3" borderId="0" xfId="0" applyNumberFormat="1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Alignment="1"/>
    <xf numFmtId="0" fontId="17" fillId="0" borderId="14" xfId="0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horizontal="center" vertical="center"/>
    </xf>
    <xf numFmtId="49" fontId="17" fillId="0" borderId="2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180" fontId="29" fillId="0" borderId="0" xfId="0" applyNumberFormat="1" applyFont="1" applyAlignment="1">
      <alignment horizontal="center" vertical="center"/>
    </xf>
    <xf numFmtId="180" fontId="28" fillId="0" borderId="0" xfId="0" applyNumberFormat="1" applyFont="1" applyAlignment="1">
      <alignment horizontal="center" vertical="center"/>
    </xf>
    <xf numFmtId="180" fontId="30" fillId="0" borderId="0" xfId="0" applyNumberFormat="1" applyFont="1" applyAlignment="1">
      <alignment horizontal="center" vertical="center"/>
    </xf>
    <xf numFmtId="180" fontId="31" fillId="0" borderId="0" xfId="0" applyNumberFormat="1" applyFont="1" applyAlignment="1">
      <alignment horizontal="center" vertical="center"/>
    </xf>
    <xf numFmtId="49" fontId="33" fillId="0" borderId="25" xfId="0" applyNumberFormat="1" applyFont="1" applyFill="1" applyBorder="1" applyAlignment="1">
      <alignment horizontal="left" vertical="center"/>
    </xf>
    <xf numFmtId="49" fontId="33" fillId="0" borderId="25" xfId="0" applyNumberFormat="1" applyFont="1" applyFill="1" applyBorder="1" applyAlignment="1">
      <alignment vertical="center"/>
    </xf>
    <xf numFmtId="41" fontId="32" fillId="0" borderId="0" xfId="0" applyNumberFormat="1" applyFont="1" applyFill="1" applyBorder="1" applyAlignment="1">
      <alignment vertical="center"/>
    </xf>
    <xf numFmtId="180" fontId="34" fillId="0" borderId="0" xfId="0" applyNumberFormat="1" applyFont="1" applyFill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80" fontId="30" fillId="4" borderId="33" xfId="0" applyNumberFormat="1" applyFont="1" applyFill="1" applyBorder="1" applyAlignment="1">
      <alignment horizontal="center" vertical="center"/>
    </xf>
    <xf numFmtId="0" fontId="30" fillId="3" borderId="33" xfId="0" applyNumberFormat="1" applyFont="1" applyFill="1" applyBorder="1" applyAlignment="1">
      <alignment horizontal="center" vertical="center" wrapText="1"/>
    </xf>
    <xf numFmtId="176" fontId="30" fillId="4" borderId="33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0" fillId="0" borderId="39" xfId="0" applyFont="1" applyBorder="1" applyAlignment="1">
      <alignment horizontal="center" vertical="center"/>
    </xf>
    <xf numFmtId="0" fontId="5" fillId="0" borderId="39" xfId="0" applyFont="1" applyBorder="1">
      <alignment vertical="center"/>
    </xf>
    <xf numFmtId="41" fontId="5" fillId="0" borderId="39" xfId="0" applyNumberFormat="1" applyFont="1" applyBorder="1" applyAlignment="1">
      <alignment horizontal="right" vertical="center"/>
    </xf>
    <xf numFmtId="176" fontId="5" fillId="0" borderId="39" xfId="0" applyNumberFormat="1" applyFont="1" applyBorder="1">
      <alignment vertical="center"/>
    </xf>
    <xf numFmtId="176" fontId="30" fillId="0" borderId="39" xfId="0" applyNumberFormat="1" applyFont="1" applyBorder="1">
      <alignment vertical="center"/>
    </xf>
    <xf numFmtId="0" fontId="5" fillId="0" borderId="39" xfId="0" applyFont="1" applyBorder="1" applyAlignment="1">
      <alignment horizontal="left" vertical="center"/>
    </xf>
    <xf numFmtId="49" fontId="5" fillId="0" borderId="39" xfId="0" applyNumberFormat="1" applyFont="1" applyBorder="1">
      <alignment vertical="center"/>
    </xf>
    <xf numFmtId="0" fontId="5" fillId="0" borderId="40" xfId="0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49" fontId="5" fillId="0" borderId="42" xfId="0" applyNumberFormat="1" applyFont="1" applyFill="1" applyBorder="1" applyAlignment="1">
      <alignment horizontal="center" vertical="center"/>
    </xf>
    <xf numFmtId="49" fontId="5" fillId="0" borderId="43" xfId="0" applyNumberFormat="1" applyFont="1" applyFill="1" applyBorder="1" applyAlignment="1">
      <alignment horizontal="center" vertical="center" wrapText="1"/>
    </xf>
    <xf numFmtId="177" fontId="35" fillId="0" borderId="43" xfId="0" applyNumberFormat="1" applyFont="1" applyFill="1" applyBorder="1" applyAlignment="1">
      <alignment horizontal="center" vertical="center"/>
    </xf>
    <xf numFmtId="177" fontId="5" fillId="0" borderId="4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right" vertical="center"/>
    </xf>
    <xf numFmtId="0" fontId="37" fillId="5" borderId="43" xfId="0" applyFont="1" applyFill="1" applyBorder="1" applyAlignment="1">
      <alignment horizontal="center" vertical="center"/>
    </xf>
    <xf numFmtId="0" fontId="36" fillId="0" borderId="43" xfId="0" applyFont="1" applyBorder="1" applyAlignment="1">
      <alignment horizontal="center" vertical="top"/>
    </xf>
    <xf numFmtId="0" fontId="5" fillId="0" borderId="44" xfId="0" applyFont="1" applyBorder="1" applyAlignment="1">
      <alignment horizontal="center" vertical="center"/>
    </xf>
    <xf numFmtId="0" fontId="37" fillId="5" borderId="5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 vertical="top"/>
    </xf>
    <xf numFmtId="0" fontId="5" fillId="0" borderId="45" xfId="0" applyFont="1" applyBorder="1" applyAlignment="1">
      <alignment horizontal="center" vertical="center"/>
    </xf>
    <xf numFmtId="0" fontId="37" fillId="5" borderId="6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top"/>
    </xf>
    <xf numFmtId="0" fontId="5" fillId="0" borderId="46" xfId="0" applyFont="1" applyBorder="1" applyAlignment="1">
      <alignment horizontal="center" vertical="center"/>
    </xf>
    <xf numFmtId="49" fontId="5" fillId="0" borderId="37" xfId="0" applyNumberFormat="1" applyFont="1" applyFill="1" applyBorder="1" applyAlignment="1">
      <alignment horizontal="center" vertical="center" wrapText="1"/>
    </xf>
    <xf numFmtId="49" fontId="5" fillId="0" borderId="47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wrapText="1"/>
    </xf>
    <xf numFmtId="177" fontId="3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right" vertical="center"/>
    </xf>
    <xf numFmtId="0" fontId="37" fillId="5" borderId="13" xfId="0" applyFont="1" applyFill="1" applyBorder="1" applyAlignment="1">
      <alignment horizontal="center" vertical="center"/>
    </xf>
    <xf numFmtId="0" fontId="36" fillId="0" borderId="13" xfId="0" applyFont="1" applyBorder="1" applyAlignment="1">
      <alignment horizontal="center" vertical="top"/>
    </xf>
    <xf numFmtId="0" fontId="5" fillId="0" borderId="48" xfId="0" applyFont="1" applyBorder="1" applyAlignment="1">
      <alignment horizontal="center" vertical="center"/>
    </xf>
    <xf numFmtId="49" fontId="5" fillId="0" borderId="36" xfId="0" applyNumberFormat="1" applyFont="1" applyFill="1" applyBorder="1" applyAlignment="1">
      <alignment horizontal="center" vertical="center"/>
    </xf>
    <xf numFmtId="41" fontId="5" fillId="0" borderId="37" xfId="0" applyNumberFormat="1" applyFont="1" applyFill="1" applyBorder="1" applyAlignment="1">
      <alignment horizontal="right" vertical="center"/>
    </xf>
    <xf numFmtId="0" fontId="5" fillId="0" borderId="37" xfId="0" applyNumberFormat="1" applyFont="1" applyFill="1" applyBorder="1" applyAlignment="1">
      <alignment horizontal="left" vertical="center" wrapText="1"/>
    </xf>
    <xf numFmtId="177" fontId="35" fillId="0" borderId="37" xfId="0" applyNumberFormat="1" applyFont="1" applyFill="1" applyBorder="1" applyAlignment="1">
      <alignment horizontal="center" vertical="center"/>
    </xf>
    <xf numFmtId="177" fontId="5" fillId="0" borderId="37" xfId="0" applyNumberFormat="1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179" fontId="5" fillId="0" borderId="43" xfId="0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36" fillId="0" borderId="37" xfId="0" applyNumberFormat="1" applyFont="1" applyFill="1" applyBorder="1" applyAlignment="1">
      <alignment horizontal="right" vertical="center"/>
    </xf>
    <xf numFmtId="0" fontId="37" fillId="5" borderId="37" xfId="0" applyFont="1" applyFill="1" applyBorder="1" applyAlignment="1">
      <alignment horizontal="center" vertical="center"/>
    </xf>
    <xf numFmtId="0" fontId="36" fillId="0" borderId="37" xfId="0" applyFont="1" applyBorder="1" applyAlignment="1">
      <alignment horizontal="center" vertical="top"/>
    </xf>
    <xf numFmtId="0" fontId="5" fillId="0" borderId="37" xfId="0" applyFont="1" applyBorder="1">
      <alignment vertical="center"/>
    </xf>
    <xf numFmtId="0" fontId="5" fillId="0" borderId="37" xfId="0" applyFont="1" applyBorder="1" applyAlignment="1">
      <alignment horizontal="left" vertical="center"/>
    </xf>
    <xf numFmtId="49" fontId="5" fillId="0" borderId="37" xfId="0" applyNumberFormat="1" applyFont="1" applyBorder="1">
      <alignment vertical="center"/>
    </xf>
    <xf numFmtId="0" fontId="5" fillId="0" borderId="41" xfId="0" applyFont="1" applyBorder="1">
      <alignment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180" fontId="22" fillId="0" borderId="1" xfId="0" applyNumberFormat="1" applyFont="1" applyFill="1" applyBorder="1" applyAlignment="1">
      <alignment horizontal="center" vertical="center"/>
    </xf>
    <xf numFmtId="180" fontId="22" fillId="0" borderId="1" xfId="0" quotePrefix="1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49" fontId="40" fillId="0" borderId="0" xfId="0" applyNumberFormat="1" applyFont="1" applyFill="1" applyBorder="1" applyAlignment="1">
      <alignment horizontal="center" vertical="center"/>
    </xf>
    <xf numFmtId="0" fontId="39" fillId="0" borderId="0" xfId="0" applyFont="1" applyAlignment="1"/>
    <xf numFmtId="0" fontId="22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39" fillId="0" borderId="0" xfId="0" applyFont="1" applyFill="1" applyAlignment="1">
      <alignment horizontal="center" vertical="center"/>
    </xf>
    <xf numFmtId="0" fontId="41" fillId="0" borderId="0" xfId="0" applyFont="1" applyFill="1" applyAlignment="1"/>
    <xf numFmtId="0" fontId="41" fillId="0" borderId="0" xfId="0" applyFont="1" applyFill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178" fontId="22" fillId="0" borderId="11" xfId="0" applyNumberFormat="1" applyFont="1" applyFill="1" applyBorder="1" applyAlignment="1">
      <alignment horizontal="center" vertical="center"/>
    </xf>
    <xf numFmtId="0" fontId="25" fillId="0" borderId="0" xfId="0" applyFont="1" applyFill="1" applyAlignment="1"/>
    <xf numFmtId="0" fontId="17" fillId="0" borderId="49" xfId="0" applyFont="1" applyFill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 vertical="center"/>
    </xf>
    <xf numFmtId="0" fontId="39" fillId="0" borderId="0" xfId="0" applyFont="1" applyFill="1" applyAlignment="1"/>
    <xf numFmtId="0" fontId="22" fillId="0" borderId="2" xfId="0" applyNumberFormat="1" applyFont="1" applyFill="1" applyBorder="1" applyAlignment="1">
      <alignment horizontal="center" vertical="center" wrapText="1"/>
    </xf>
    <xf numFmtId="0" fontId="22" fillId="0" borderId="49" xfId="0" applyNumberFormat="1" applyFont="1" applyFill="1" applyBorder="1" applyAlignment="1">
      <alignment horizontal="center" vertical="center" wrapText="1"/>
    </xf>
    <xf numFmtId="0" fontId="17" fillId="0" borderId="49" xfId="0" applyFont="1" applyFill="1" applyBorder="1" applyAlignment="1">
      <alignment horizontal="center" vertical="center"/>
    </xf>
    <xf numFmtId="180" fontId="22" fillId="0" borderId="52" xfId="0" quotePrefix="1" applyNumberFormat="1" applyFont="1" applyFill="1" applyBorder="1" applyAlignment="1">
      <alignment horizontal="center" vertical="center"/>
    </xf>
    <xf numFmtId="0" fontId="22" fillId="0" borderId="53" xfId="0" applyFont="1" applyFill="1" applyBorder="1" applyAlignment="1">
      <alignment horizontal="center" vertical="center"/>
    </xf>
    <xf numFmtId="177" fontId="22" fillId="0" borderId="53" xfId="0" applyNumberFormat="1" applyFont="1" applyFill="1" applyBorder="1" applyAlignment="1">
      <alignment horizontal="center" vertical="center" wrapText="1"/>
    </xf>
    <xf numFmtId="0" fontId="22" fillId="0" borderId="53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181" fontId="22" fillId="0" borderId="2" xfId="0" applyNumberFormat="1" applyFont="1" applyFill="1" applyBorder="1" applyAlignment="1">
      <alignment horizontal="center" vertical="center"/>
    </xf>
    <xf numFmtId="177" fontId="22" fillId="0" borderId="2" xfId="0" applyNumberFormat="1" applyFont="1" applyFill="1" applyBorder="1" applyAlignment="1">
      <alignment horizontal="center" vertical="center" wrapText="1"/>
    </xf>
    <xf numFmtId="0" fontId="17" fillId="0" borderId="53" xfId="0" applyFont="1" applyFill="1" applyBorder="1" applyAlignment="1">
      <alignment horizontal="center" vertical="center" wrapText="1"/>
    </xf>
    <xf numFmtId="178" fontId="22" fillId="0" borderId="53" xfId="0" applyNumberFormat="1" applyFont="1" applyFill="1" applyBorder="1" applyAlignment="1">
      <alignment horizontal="center" vertical="center"/>
    </xf>
    <xf numFmtId="0" fontId="17" fillId="0" borderId="54" xfId="0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40" fillId="0" borderId="2" xfId="0" applyNumberFormat="1" applyFont="1" applyFill="1" applyBorder="1" applyAlignment="1">
      <alignment horizontal="center" vertical="center" wrapText="1"/>
    </xf>
    <xf numFmtId="0" fontId="40" fillId="0" borderId="49" xfId="0" applyNumberFormat="1" applyFont="1" applyFill="1" applyBorder="1" applyAlignment="1">
      <alignment horizontal="center" vertical="center" wrapText="1"/>
    </xf>
    <xf numFmtId="0" fontId="22" fillId="0" borderId="55" xfId="0" applyNumberFormat="1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176" fontId="30" fillId="4" borderId="29" xfId="0" applyNumberFormat="1" applyFont="1" applyFill="1" applyBorder="1" applyAlignment="1">
      <alignment horizontal="center" vertical="center"/>
    </xf>
    <xf numFmtId="180" fontId="30" fillId="4" borderId="29" xfId="0" applyNumberFormat="1" applyFont="1" applyFill="1" applyBorder="1" applyAlignment="1">
      <alignment horizontal="center" vertical="center"/>
    </xf>
    <xf numFmtId="180" fontId="30" fillId="4" borderId="29" xfId="0" applyNumberFormat="1" applyFont="1" applyFill="1" applyBorder="1" applyAlignment="1">
      <alignment horizontal="center" vertical="center" wrapText="1"/>
    </xf>
    <xf numFmtId="180" fontId="30" fillId="4" borderId="33" xfId="0" applyNumberFormat="1" applyFont="1" applyFill="1" applyBorder="1" applyAlignment="1">
      <alignment horizontal="center" vertical="center"/>
    </xf>
    <xf numFmtId="180" fontId="30" fillId="4" borderId="31" xfId="0" applyNumberFormat="1" applyFont="1" applyFill="1" applyBorder="1" applyAlignment="1">
      <alignment horizontal="center" vertical="center"/>
    </xf>
    <xf numFmtId="180" fontId="30" fillId="4" borderId="35" xfId="0" applyNumberFormat="1" applyFont="1" applyFill="1" applyBorder="1" applyAlignment="1">
      <alignment horizontal="center" vertical="center"/>
    </xf>
    <xf numFmtId="180" fontId="28" fillId="0" borderId="0" xfId="0" applyNumberFormat="1" applyFont="1" applyAlignment="1">
      <alignment horizontal="center" vertical="center"/>
    </xf>
    <xf numFmtId="42" fontId="32" fillId="0" borderId="0" xfId="0" applyNumberFormat="1" applyFont="1" applyFill="1" applyAlignment="1">
      <alignment horizontal="right" vertical="center"/>
    </xf>
    <xf numFmtId="180" fontId="30" fillId="4" borderId="26" xfId="0" applyNumberFormat="1" applyFont="1" applyFill="1" applyBorder="1" applyAlignment="1">
      <alignment horizontal="center" vertical="center"/>
    </xf>
    <xf numFmtId="180" fontId="30" fillId="4" borderId="32" xfId="0" applyNumberFormat="1" applyFont="1" applyFill="1" applyBorder="1" applyAlignment="1">
      <alignment horizontal="center" vertical="center"/>
    </xf>
    <xf numFmtId="180" fontId="30" fillId="4" borderId="27" xfId="0" applyNumberFormat="1" applyFont="1" applyFill="1" applyBorder="1" applyAlignment="1">
      <alignment horizontal="center" vertical="center"/>
    </xf>
    <xf numFmtId="180" fontId="30" fillId="4" borderId="28" xfId="0" applyNumberFormat="1" applyFont="1" applyFill="1" applyBorder="1" applyAlignment="1">
      <alignment horizontal="center" vertical="center"/>
    </xf>
    <xf numFmtId="180" fontId="30" fillId="4" borderId="33" xfId="0" applyNumberFormat="1" applyFont="1" applyFill="1" applyBorder="1" applyAlignment="1">
      <alignment horizontal="center" vertical="center" wrapText="1"/>
    </xf>
    <xf numFmtId="180" fontId="30" fillId="4" borderId="30" xfId="0" applyNumberFormat="1" applyFont="1" applyFill="1" applyBorder="1" applyAlignment="1">
      <alignment horizontal="center" vertical="center" wrapText="1"/>
    </xf>
    <xf numFmtId="180" fontId="30" fillId="4" borderId="34" xfId="0" applyNumberFormat="1" applyFont="1" applyFill="1" applyBorder="1" applyAlignment="1">
      <alignment horizontal="center" vertical="center" wrapText="1"/>
    </xf>
    <xf numFmtId="0" fontId="30" fillId="0" borderId="38" xfId="0" applyFon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 wrapText="1"/>
    </xf>
    <xf numFmtId="49" fontId="22" fillId="0" borderId="57" xfId="0" applyNumberFormat="1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/>
    </xf>
    <xf numFmtId="176" fontId="22" fillId="0" borderId="57" xfId="0" applyNumberFormat="1" applyFont="1" applyFill="1" applyBorder="1" applyAlignment="1">
      <alignment horizontal="center" vertical="center" wrapText="1"/>
    </xf>
    <xf numFmtId="0" fontId="22" fillId="0" borderId="57" xfId="0" applyFont="1" applyFill="1" applyBorder="1" applyAlignment="1">
      <alignment horizontal="center" vertical="center"/>
    </xf>
    <xf numFmtId="0" fontId="13" fillId="0" borderId="57" xfId="0" applyFont="1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43" fillId="0" borderId="57" xfId="0" applyFont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center" vertical="center"/>
    </xf>
    <xf numFmtId="49" fontId="22" fillId="0" borderId="56" xfId="0" applyNumberFormat="1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176" fontId="22" fillId="0" borderId="56" xfId="0" applyNumberFormat="1" applyFont="1" applyFill="1" applyBorder="1" applyAlignment="1">
      <alignment horizontal="center" vertical="center" wrapText="1"/>
    </xf>
    <xf numFmtId="0" fontId="13" fillId="0" borderId="56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44" fillId="0" borderId="56" xfId="0" applyFont="1" applyBorder="1" applyAlignment="1">
      <alignment horizontal="center" vertical="center" wrapText="1"/>
    </xf>
    <xf numFmtId="0" fontId="43" fillId="0" borderId="56" xfId="0" applyFont="1" applyBorder="1" applyAlignment="1">
      <alignment horizontal="center" vertical="center" wrapText="1"/>
    </xf>
    <xf numFmtId="180" fontId="22" fillId="0" borderId="58" xfId="0" applyNumberFormat="1" applyFont="1" applyFill="1" applyBorder="1" applyAlignment="1">
      <alignment horizontal="center" vertical="center"/>
    </xf>
    <xf numFmtId="0" fontId="22" fillId="0" borderId="59" xfId="0" applyFont="1" applyFill="1" applyBorder="1" applyAlignment="1">
      <alignment horizontal="center" vertical="center"/>
    </xf>
    <xf numFmtId="49" fontId="22" fillId="0" borderId="59" xfId="0" applyNumberFormat="1" applyFont="1" applyFill="1" applyBorder="1" applyAlignment="1">
      <alignment horizontal="center" vertical="center"/>
    </xf>
    <xf numFmtId="181" fontId="22" fillId="0" borderId="59" xfId="0" applyNumberFormat="1" applyFont="1" applyFill="1" applyBorder="1" applyAlignment="1">
      <alignment horizontal="center" vertical="center"/>
    </xf>
    <xf numFmtId="177" fontId="22" fillId="0" borderId="59" xfId="0" applyNumberFormat="1" applyFont="1" applyFill="1" applyBorder="1" applyAlignment="1">
      <alignment horizontal="center" vertical="center" wrapText="1"/>
    </xf>
    <xf numFmtId="0" fontId="22" fillId="0" borderId="59" xfId="0" applyNumberFormat="1" applyFont="1" applyFill="1" applyBorder="1" applyAlignment="1">
      <alignment horizontal="center" vertical="center" wrapText="1"/>
    </xf>
    <xf numFmtId="180" fontId="22" fillId="0" borderId="1" xfId="0" applyNumberFormat="1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49" fontId="22" fillId="0" borderId="2" xfId="0" applyNumberFormat="1" applyFont="1" applyFill="1" applyBorder="1" applyAlignment="1">
      <alignment horizontal="center" vertical="center"/>
    </xf>
    <xf numFmtId="181" fontId="22" fillId="0" borderId="2" xfId="0" applyNumberFormat="1" applyFont="1" applyFill="1" applyBorder="1" applyAlignment="1">
      <alignment horizontal="center" vertical="center"/>
    </xf>
    <xf numFmtId="176" fontId="49" fillId="5" borderId="2" xfId="1" quotePrefix="1" applyNumberFormat="1" applyFont="1" applyFill="1" applyBorder="1" applyAlignment="1">
      <alignment horizontal="center" vertical="center" wrapText="1"/>
    </xf>
    <xf numFmtId="49" fontId="22" fillId="0" borderId="2" xfId="0" applyNumberFormat="1" applyFont="1" applyFill="1" applyBorder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 wrapText="1"/>
    </xf>
    <xf numFmtId="0" fontId="22" fillId="0" borderId="2" xfId="0" applyNumberFormat="1" applyFont="1" applyFill="1" applyBorder="1" applyAlignment="1">
      <alignment horizontal="center" vertical="center"/>
    </xf>
    <xf numFmtId="49" fontId="22" fillId="0" borderId="2" xfId="0" quotePrefix="1" applyNumberFormat="1" applyFont="1" applyFill="1" applyBorder="1" applyAlignment="1">
      <alignment horizontal="center" vertical="center"/>
    </xf>
    <xf numFmtId="180" fontId="22" fillId="0" borderId="1" xfId="0" quotePrefix="1" applyNumberFormat="1" applyFont="1" applyFill="1" applyBorder="1" applyAlignment="1">
      <alignment horizontal="center" vertical="center"/>
    </xf>
    <xf numFmtId="178" fontId="22" fillId="0" borderId="2" xfId="0" applyNumberFormat="1" applyFont="1" applyFill="1" applyBorder="1" applyAlignment="1">
      <alignment horizontal="center" vertical="center"/>
    </xf>
    <xf numFmtId="0" fontId="17" fillId="0" borderId="53" xfId="0" applyFont="1" applyFill="1" applyBorder="1" applyAlignment="1">
      <alignment horizontal="center" vertical="center"/>
    </xf>
  </cellXfs>
  <cellStyles count="16">
    <cellStyle name="ÅëÈ­ [0]_Sheet1" xfId="2"/>
    <cellStyle name="ÅëÈ­_Sheet1" xfId="3"/>
    <cellStyle name="ÄÞ¸¶ [0]_Sheet1" xfId="4"/>
    <cellStyle name="ÄÞ¸¶_Sheet1" xfId="5"/>
    <cellStyle name="Ç¥ÁØ_Sheet1" xfId="6"/>
    <cellStyle name="Comma [0]_laroux" xfId="7"/>
    <cellStyle name="Comma_laroux" xfId="8"/>
    <cellStyle name="Currency [0]_laroux" xfId="9"/>
    <cellStyle name="Currency_laroux" xfId="10"/>
    <cellStyle name="Header1" xfId="11"/>
    <cellStyle name="Header2" xfId="12"/>
    <cellStyle name="Normal_Certs Q2" xfId="13"/>
    <cellStyle name="콤마 [0]_18A6900X" xfId="14"/>
    <cellStyle name="콤마_18A6900X" xfId="15"/>
    <cellStyle name="표준" xfId="0" builtinId="0"/>
    <cellStyle name="표준 2" xfId="1"/>
  </cellStyles>
  <dxfs count="242">
    <dxf>
      <border>
        <top style="thin">
          <color indexed="64"/>
        </top>
      </border>
    </dxf>
    <dxf>
      <border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  <color rgb="FF9933FF"/>
      <color rgb="FFFF00FF"/>
      <color rgb="FF0099FF"/>
      <color rgb="FF660033"/>
      <color rgb="FF00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370"/>
  <sheetViews>
    <sheetView showZeros="0" tabSelected="1" view="pageBreakPreview" zoomScaleSheetLayoutView="100" workbookViewId="0">
      <selection activeCell="K5" sqref="K5"/>
    </sheetView>
  </sheetViews>
  <sheetFormatPr defaultRowHeight="17.25" outlineLevelCol="1"/>
  <cols>
    <col min="1" max="1" width="5.5" style="17" customWidth="1"/>
    <col min="2" max="3" width="6" style="17" customWidth="1"/>
    <col min="4" max="4" width="8" style="17" bestFit="1" customWidth="1"/>
    <col min="5" max="5" width="8" style="17" customWidth="1"/>
    <col min="6" max="6" width="7.5" style="17" bestFit="1" customWidth="1"/>
    <col min="7" max="7" width="9.75" style="17" bestFit="1" customWidth="1"/>
    <col min="8" max="8" width="11.625" style="18" bestFit="1" customWidth="1"/>
    <col min="9" max="9" width="7.625" style="18" hidden="1" customWidth="1" outlineLevel="1"/>
    <col min="10" max="10" width="16.125" style="17" customWidth="1" collapsed="1"/>
    <col min="11" max="11" width="55.625" style="18" customWidth="1"/>
    <col min="12" max="12" width="8" style="18" hidden="1" customWidth="1"/>
    <col min="13" max="13" width="24.25" style="18" hidden="1" customWidth="1"/>
    <col min="14" max="15" width="24.875" style="18" customWidth="1"/>
    <col min="16" max="17" width="15" style="18" customWidth="1"/>
    <col min="18" max="19" width="16.875" style="19" hidden="1" customWidth="1"/>
    <col min="20" max="20" width="8.625" style="26" hidden="1" customWidth="1"/>
    <col min="21" max="21" width="3.625" style="27" hidden="1" customWidth="1"/>
    <col min="22" max="22" width="8.625" style="28" hidden="1" customWidth="1"/>
    <col min="23" max="23" width="7.625" style="26" hidden="1" customWidth="1"/>
    <col min="24" max="25" width="0" style="29" hidden="1" customWidth="1"/>
    <col min="26" max="32" width="0" style="19" hidden="1" customWidth="1"/>
    <col min="33" max="221" width="9" style="19"/>
    <col min="222" max="222" width="5.5" style="19" customWidth="1"/>
    <col min="223" max="223" width="6" style="19" bestFit="1" customWidth="1"/>
    <col min="224" max="224" width="6.75" style="19" bestFit="1" customWidth="1"/>
    <col min="225" max="225" width="8" style="19" bestFit="1" customWidth="1"/>
    <col min="226" max="226" width="7.5" style="19" bestFit="1" customWidth="1"/>
    <col min="227" max="228" width="9.75" style="19" bestFit="1" customWidth="1"/>
    <col min="229" max="230" width="9.75" style="19" customWidth="1"/>
    <col min="231" max="231" width="9.5" style="19" customWidth="1"/>
    <col min="232" max="232" width="16.375" style="19" bestFit="1" customWidth="1"/>
    <col min="233" max="233" width="27.25" style="19" bestFit="1" customWidth="1"/>
    <col min="234" max="239" width="9" style="19"/>
    <col min="240" max="240" width="8.625" style="19" customWidth="1"/>
    <col min="241" max="241" width="3.625" style="19" customWidth="1"/>
    <col min="242" max="242" width="8.625" style="19" customWidth="1"/>
    <col min="243" max="243" width="7.625" style="19" customWidth="1"/>
    <col min="244" max="244" width="9" style="19"/>
    <col min="245" max="245" width="15.875" style="19" bestFit="1" customWidth="1"/>
    <col min="246" max="16384" width="9" style="19"/>
  </cols>
  <sheetData>
    <row r="1" spans="1:23">
      <c r="A1" s="6"/>
      <c r="B1" s="7"/>
      <c r="C1" s="7"/>
      <c r="D1" s="7"/>
      <c r="E1" s="7"/>
      <c r="F1" s="7"/>
      <c r="G1" s="7"/>
      <c r="H1" s="8"/>
      <c r="I1" s="8"/>
      <c r="J1" s="7"/>
      <c r="K1" s="8"/>
      <c r="L1" s="8"/>
      <c r="M1" s="8"/>
      <c r="N1" s="8"/>
      <c r="O1" s="8"/>
      <c r="P1" s="8"/>
      <c r="Q1" s="8"/>
    </row>
    <row r="2" spans="1:23" ht="26.1" customHeight="1">
      <c r="A2" s="212" t="s">
        <v>442</v>
      </c>
      <c r="B2" s="213" t="s">
        <v>1</v>
      </c>
      <c r="C2" s="213"/>
      <c r="D2" s="213" t="s">
        <v>500</v>
      </c>
      <c r="E2" s="213"/>
      <c r="F2" s="214" t="s">
        <v>2</v>
      </c>
      <c r="G2" s="215" t="s">
        <v>3</v>
      </c>
      <c r="H2" s="216" t="s">
        <v>13</v>
      </c>
      <c r="I2" s="217" t="s">
        <v>14</v>
      </c>
      <c r="J2" s="214" t="s">
        <v>4</v>
      </c>
      <c r="K2" s="214"/>
      <c r="L2" s="218" t="s">
        <v>724</v>
      </c>
      <c r="M2" s="219"/>
      <c r="N2" s="220" t="s">
        <v>505</v>
      </c>
      <c r="O2" s="220"/>
      <c r="P2" s="220"/>
      <c r="Q2" s="220" t="s">
        <v>801</v>
      </c>
      <c r="R2" s="151"/>
      <c r="S2" s="151"/>
      <c r="T2" s="152"/>
    </row>
    <row r="3" spans="1:23" ht="26.1" customHeight="1" thickBot="1">
      <c r="A3" s="221"/>
      <c r="B3" s="222" t="s">
        <v>498</v>
      </c>
      <c r="C3" s="222" t="s">
        <v>499</v>
      </c>
      <c r="D3" s="223" t="s">
        <v>501</v>
      </c>
      <c r="E3" s="223" t="s">
        <v>502</v>
      </c>
      <c r="F3" s="224"/>
      <c r="G3" s="225" t="s">
        <v>504</v>
      </c>
      <c r="H3" s="225" t="s">
        <v>504</v>
      </c>
      <c r="I3" s="226"/>
      <c r="J3" s="227" t="s">
        <v>9</v>
      </c>
      <c r="K3" s="227" t="s">
        <v>10</v>
      </c>
      <c r="L3" s="228"/>
      <c r="M3" s="229"/>
      <c r="N3" s="230" t="s">
        <v>506</v>
      </c>
      <c r="O3" s="230" t="s">
        <v>507</v>
      </c>
      <c r="P3" s="230" t="s">
        <v>508</v>
      </c>
      <c r="Q3" s="231"/>
      <c r="R3" s="151"/>
      <c r="S3" s="151"/>
      <c r="T3" s="152"/>
      <c r="U3" s="30"/>
      <c r="V3" s="31" t="s">
        <v>11</v>
      </c>
      <c r="W3" s="32"/>
    </row>
    <row r="4" spans="1:23" s="157" customFormat="1" ht="26.1" customHeight="1" thickTop="1">
      <c r="A4" s="232">
        <v>1</v>
      </c>
      <c r="B4" s="233" t="s">
        <v>594</v>
      </c>
      <c r="C4" s="233" t="s">
        <v>511</v>
      </c>
      <c r="D4" s="233" t="s">
        <v>512</v>
      </c>
      <c r="E4" s="234" t="s">
        <v>665</v>
      </c>
      <c r="F4" s="233" t="s">
        <v>31</v>
      </c>
      <c r="G4" s="235">
        <v>175</v>
      </c>
      <c r="H4" s="235">
        <v>8</v>
      </c>
      <c r="I4" s="236" t="s">
        <v>503</v>
      </c>
      <c r="J4" s="237" t="s">
        <v>745</v>
      </c>
      <c r="K4" s="237" t="s">
        <v>596</v>
      </c>
      <c r="L4" s="237" t="str">
        <f>IF(ISNUMBER(#REF!),LOOKUP(#REF!,#REF!,#REF!),"")</f>
        <v/>
      </c>
      <c r="M4" s="237"/>
      <c r="N4" s="237"/>
      <c r="O4" s="237"/>
      <c r="P4" s="237"/>
      <c r="Q4" s="181"/>
      <c r="R4" s="156" t="str">
        <f t="shared" ref="R4:R47" si="0">IF(G4=H4,"0","x")</f>
        <v>x</v>
      </c>
      <c r="S4" s="156"/>
      <c r="T4" s="153" t="str">
        <f t="shared" ref="T4:T14" si="1">IF(J4="국(국토교통부)","국유지",IF(J4="국(건설부)","국유지",IF(J4="국(농림수산부)","국유지",IF(J4="국(농림축산식품부)","국유지",IF(J4="국(기획재정부)","국유지",IF(J4="사천시","공유지",IF(J4="경상남도","공유지","사유지")))))))</f>
        <v>사유지</v>
      </c>
      <c r="U4" s="149"/>
      <c r="V4" s="150" t="str">
        <f t="shared" ref="V4:V14" si="2">D4</f>
        <v>16</v>
      </c>
      <c r="W4" s="149" t="b">
        <f t="shared" ref="W4:W14" si="3">COUNTIF($V$4:$V$119,V4)=1</f>
        <v>1</v>
      </c>
    </row>
    <row r="5" spans="1:23" s="157" customFormat="1" ht="26.1" customHeight="1">
      <c r="A5" s="145">
        <v>2</v>
      </c>
      <c r="B5" s="172" t="s">
        <v>594</v>
      </c>
      <c r="C5" s="172" t="s">
        <v>511</v>
      </c>
      <c r="D5" s="172" t="s">
        <v>513</v>
      </c>
      <c r="E5" s="172" t="s">
        <v>513</v>
      </c>
      <c r="F5" s="172" t="s">
        <v>28</v>
      </c>
      <c r="G5" s="173">
        <v>605</v>
      </c>
      <c r="H5" s="173">
        <v>9</v>
      </c>
      <c r="I5" s="174" t="s">
        <v>503</v>
      </c>
      <c r="J5" s="165" t="s">
        <v>59</v>
      </c>
      <c r="K5" s="165"/>
      <c r="L5" s="165" t="str">
        <f>IF(ISNUMBER(#REF!),LOOKUP(#REF!,#REF!,#REF!),"")</f>
        <v/>
      </c>
      <c r="M5" s="165"/>
      <c r="N5" s="165"/>
      <c r="O5" s="165"/>
      <c r="P5" s="165"/>
      <c r="Q5" s="166"/>
      <c r="R5" s="156" t="str">
        <f t="shared" si="0"/>
        <v>x</v>
      </c>
      <c r="S5" s="156"/>
      <c r="T5" s="153" t="str">
        <f t="shared" si="1"/>
        <v>국유지</v>
      </c>
      <c r="U5" s="149"/>
      <c r="V5" s="150" t="str">
        <f t="shared" si="2"/>
        <v>1287</v>
      </c>
      <c r="W5" s="149" t="b">
        <f t="shared" si="3"/>
        <v>1</v>
      </c>
    </row>
    <row r="6" spans="1:23" s="157" customFormat="1" ht="23.1" customHeight="1">
      <c r="A6" s="238">
        <v>3</v>
      </c>
      <c r="B6" s="239" t="s">
        <v>594</v>
      </c>
      <c r="C6" s="239" t="s">
        <v>511</v>
      </c>
      <c r="D6" s="239" t="s">
        <v>509</v>
      </c>
      <c r="E6" s="240" t="s">
        <v>664</v>
      </c>
      <c r="F6" s="239" t="s">
        <v>157</v>
      </c>
      <c r="G6" s="241">
        <v>144</v>
      </c>
      <c r="H6" s="173" t="s">
        <v>738</v>
      </c>
      <c r="I6" s="174" t="s">
        <v>503</v>
      </c>
      <c r="J6" s="165" t="s">
        <v>746</v>
      </c>
      <c r="K6" s="165" t="s">
        <v>723</v>
      </c>
      <c r="L6" s="242" t="s">
        <v>725</v>
      </c>
      <c r="M6" s="165"/>
      <c r="N6" s="165"/>
      <c r="O6" s="165"/>
      <c r="P6" s="165"/>
      <c r="Q6" s="166"/>
      <c r="R6" s="156" t="str">
        <f t="shared" si="0"/>
        <v>x</v>
      </c>
      <c r="S6" s="156"/>
      <c r="T6" s="153" t="str">
        <f t="shared" si="1"/>
        <v>사유지</v>
      </c>
      <c r="U6" s="149"/>
      <c r="V6" s="150" t="str">
        <f t="shared" si="2"/>
        <v>4-2</v>
      </c>
      <c r="W6" s="149" t="b">
        <f t="shared" si="3"/>
        <v>1</v>
      </c>
    </row>
    <row r="7" spans="1:23" s="157" customFormat="1" ht="23.1" customHeight="1">
      <c r="A7" s="238"/>
      <c r="B7" s="239"/>
      <c r="C7" s="239"/>
      <c r="D7" s="239"/>
      <c r="E7" s="240"/>
      <c r="F7" s="239"/>
      <c r="G7" s="241"/>
      <c r="H7" s="173" t="s">
        <v>739</v>
      </c>
      <c r="I7" s="174" t="s">
        <v>503</v>
      </c>
      <c r="J7" s="165" t="s">
        <v>747</v>
      </c>
      <c r="K7" s="165" t="s">
        <v>726</v>
      </c>
      <c r="L7" s="242" t="s">
        <v>727</v>
      </c>
      <c r="M7" s="165"/>
      <c r="N7" s="165"/>
      <c r="O7" s="165"/>
      <c r="P7" s="165"/>
      <c r="Q7" s="166"/>
      <c r="R7" s="156" t="str">
        <f t="shared" ref="R7" si="4">IF(G7=H7,"0","x")</f>
        <v>x</v>
      </c>
      <c r="S7" s="156"/>
      <c r="T7" s="153" t="str">
        <f t="shared" ref="T7" si="5">IF(J7="국(국토교통부)","국유지",IF(J7="국(건설부)","국유지",IF(J7="국(농림수산부)","국유지",IF(J7="국(농림축산식품부)","국유지",IF(J7="국(기획재정부)","국유지",IF(J7="사천시","공유지",IF(J7="경상남도","공유지","사유지")))))))</f>
        <v>사유지</v>
      </c>
      <c r="U7" s="149"/>
      <c r="V7" s="150">
        <f t="shared" ref="V7" si="6">D7</f>
        <v>0</v>
      </c>
      <c r="W7" s="149" t="b">
        <f t="shared" si="3"/>
        <v>0</v>
      </c>
    </row>
    <row r="8" spans="1:23" s="157" customFormat="1" ht="23.1" customHeight="1">
      <c r="A8" s="238"/>
      <c r="B8" s="239"/>
      <c r="C8" s="239"/>
      <c r="D8" s="239"/>
      <c r="E8" s="240"/>
      <c r="F8" s="239"/>
      <c r="G8" s="241"/>
      <c r="H8" s="173" t="s">
        <v>738</v>
      </c>
      <c r="I8" s="174" t="s">
        <v>503</v>
      </c>
      <c r="J8" s="165" t="s">
        <v>748</v>
      </c>
      <c r="K8" s="165" t="s">
        <v>740</v>
      </c>
      <c r="L8" s="242" t="s">
        <v>725</v>
      </c>
      <c r="M8" s="165"/>
      <c r="N8" s="165"/>
      <c r="O8" s="165"/>
      <c r="P8" s="165"/>
      <c r="Q8" s="166"/>
      <c r="R8" s="156" t="str">
        <f t="shared" ref="R8" si="7">IF(G8=H8,"0","x")</f>
        <v>x</v>
      </c>
      <c r="S8" s="156"/>
      <c r="T8" s="153" t="str">
        <f t="shared" ref="T8" si="8">IF(J8="국(국토교통부)","국유지",IF(J8="국(건설부)","국유지",IF(J8="국(농림수산부)","국유지",IF(J8="국(농림축산식품부)","국유지",IF(J8="국(기획재정부)","국유지",IF(J8="사천시","공유지",IF(J8="경상남도","공유지","사유지")))))))</f>
        <v>사유지</v>
      </c>
      <c r="U8" s="149"/>
      <c r="V8" s="150">
        <f t="shared" ref="V8" si="9">D8</f>
        <v>0</v>
      </c>
      <c r="W8" s="149" t="b">
        <f t="shared" si="3"/>
        <v>0</v>
      </c>
    </row>
    <row r="9" spans="1:23" s="157" customFormat="1" ht="26.1" customHeight="1">
      <c r="A9" s="145">
        <v>4</v>
      </c>
      <c r="B9" s="172" t="s">
        <v>594</v>
      </c>
      <c r="C9" s="172" t="s">
        <v>511</v>
      </c>
      <c r="D9" s="172" t="s">
        <v>514</v>
      </c>
      <c r="E9" s="172" t="s">
        <v>514</v>
      </c>
      <c r="F9" s="172" t="s">
        <v>633</v>
      </c>
      <c r="G9" s="173">
        <v>19273</v>
      </c>
      <c r="H9" s="173">
        <v>3300</v>
      </c>
      <c r="I9" s="174" t="s">
        <v>503</v>
      </c>
      <c r="J9" s="165" t="s">
        <v>720</v>
      </c>
      <c r="K9" s="165"/>
      <c r="L9" s="165"/>
      <c r="M9" s="165"/>
      <c r="N9" s="165"/>
      <c r="O9" s="165"/>
      <c r="P9" s="165"/>
      <c r="Q9" s="166"/>
      <c r="R9" s="156" t="str">
        <f t="shared" si="0"/>
        <v>x</v>
      </c>
      <c r="S9" s="156"/>
      <c r="T9" s="153" t="str">
        <f t="shared" si="1"/>
        <v>국유지</v>
      </c>
      <c r="U9" s="149"/>
      <c r="V9" s="150" t="str">
        <f t="shared" si="2"/>
        <v>1282-12</v>
      </c>
      <c r="W9" s="149" t="b">
        <f t="shared" si="3"/>
        <v>1</v>
      </c>
    </row>
    <row r="10" spans="1:23" s="157" customFormat="1" ht="26.1" customHeight="1">
      <c r="A10" s="146">
        <v>5</v>
      </c>
      <c r="B10" s="172" t="s">
        <v>594</v>
      </c>
      <c r="C10" s="172" t="s">
        <v>511</v>
      </c>
      <c r="D10" s="172" t="s">
        <v>515</v>
      </c>
      <c r="E10" s="243" t="s">
        <v>679</v>
      </c>
      <c r="F10" s="172" t="s">
        <v>29</v>
      </c>
      <c r="G10" s="173">
        <v>876</v>
      </c>
      <c r="H10" s="173">
        <v>23</v>
      </c>
      <c r="I10" s="174" t="s">
        <v>503</v>
      </c>
      <c r="J10" s="165" t="s">
        <v>749</v>
      </c>
      <c r="K10" s="165" t="s">
        <v>597</v>
      </c>
      <c r="L10" s="165"/>
      <c r="M10" s="165"/>
      <c r="N10" s="165" t="s">
        <v>701</v>
      </c>
      <c r="O10" s="165" t="s">
        <v>702</v>
      </c>
      <c r="P10" s="165" t="s">
        <v>703</v>
      </c>
      <c r="Q10" s="166"/>
      <c r="R10" s="156" t="str">
        <f t="shared" si="0"/>
        <v>x</v>
      </c>
      <c r="S10" s="156"/>
      <c r="T10" s="153" t="str">
        <f t="shared" si="1"/>
        <v>사유지</v>
      </c>
      <c r="U10" s="149"/>
      <c r="V10" s="150" t="str">
        <f t="shared" si="2"/>
        <v>46-1</v>
      </c>
      <c r="W10" s="149" t="b">
        <f t="shared" si="3"/>
        <v>1</v>
      </c>
    </row>
    <row r="11" spans="1:23" s="157" customFormat="1" ht="26.1" customHeight="1">
      <c r="A11" s="146">
        <v>6</v>
      </c>
      <c r="B11" s="172" t="s">
        <v>594</v>
      </c>
      <c r="C11" s="172" t="s">
        <v>511</v>
      </c>
      <c r="D11" s="172" t="s">
        <v>516</v>
      </c>
      <c r="E11" s="243" t="s">
        <v>678</v>
      </c>
      <c r="F11" s="172" t="s">
        <v>29</v>
      </c>
      <c r="G11" s="173">
        <v>1610</v>
      </c>
      <c r="H11" s="173">
        <v>158</v>
      </c>
      <c r="I11" s="174" t="s">
        <v>503</v>
      </c>
      <c r="J11" s="165" t="s">
        <v>750</v>
      </c>
      <c r="K11" s="165" t="s">
        <v>598</v>
      </c>
      <c r="L11" s="165"/>
      <c r="M11" s="165"/>
      <c r="N11" s="165"/>
      <c r="O11" s="165"/>
      <c r="P11" s="165"/>
      <c r="Q11" s="166"/>
      <c r="R11" s="156" t="str">
        <f t="shared" si="0"/>
        <v>x</v>
      </c>
      <c r="S11" s="156"/>
      <c r="T11" s="153" t="str">
        <f t="shared" si="1"/>
        <v>사유지</v>
      </c>
      <c r="U11" s="149"/>
      <c r="V11" s="150" t="str">
        <f t="shared" si="2"/>
        <v>44</v>
      </c>
      <c r="W11" s="149" t="b">
        <f t="shared" si="3"/>
        <v>1</v>
      </c>
    </row>
    <row r="12" spans="1:23" s="157" customFormat="1" ht="26.1" customHeight="1">
      <c r="A12" s="145">
        <v>7</v>
      </c>
      <c r="B12" s="172" t="s">
        <v>594</v>
      </c>
      <c r="C12" s="172" t="s">
        <v>511</v>
      </c>
      <c r="D12" s="172" t="s">
        <v>517</v>
      </c>
      <c r="E12" s="172" t="s">
        <v>517</v>
      </c>
      <c r="F12" s="172" t="s">
        <v>29</v>
      </c>
      <c r="G12" s="173">
        <v>407</v>
      </c>
      <c r="H12" s="173">
        <v>232</v>
      </c>
      <c r="I12" s="174" t="s">
        <v>503</v>
      </c>
      <c r="J12" s="165" t="s">
        <v>721</v>
      </c>
      <c r="K12" s="165"/>
      <c r="L12" s="165"/>
      <c r="M12" s="165"/>
      <c r="N12" s="41"/>
      <c r="O12" s="41"/>
      <c r="P12" s="40"/>
      <c r="Q12" s="167"/>
      <c r="R12" s="156" t="str">
        <f t="shared" si="0"/>
        <v>x</v>
      </c>
      <c r="S12" s="156"/>
      <c r="T12" s="153" t="str">
        <f t="shared" si="1"/>
        <v>사유지</v>
      </c>
      <c r="U12" s="149"/>
      <c r="V12" s="150" t="str">
        <f t="shared" si="2"/>
        <v>45</v>
      </c>
      <c r="W12" s="149" t="b">
        <f t="shared" si="3"/>
        <v>1</v>
      </c>
    </row>
    <row r="13" spans="1:23" s="157" customFormat="1" ht="26.1" customHeight="1">
      <c r="A13" s="146">
        <v>8</v>
      </c>
      <c r="B13" s="172" t="s">
        <v>594</v>
      </c>
      <c r="C13" s="172" t="s">
        <v>511</v>
      </c>
      <c r="D13" s="172" t="s">
        <v>518</v>
      </c>
      <c r="E13" s="243" t="s">
        <v>677</v>
      </c>
      <c r="F13" s="172" t="s">
        <v>29</v>
      </c>
      <c r="G13" s="173">
        <v>13</v>
      </c>
      <c r="H13" s="173">
        <v>3</v>
      </c>
      <c r="I13" s="174" t="s">
        <v>503</v>
      </c>
      <c r="J13" s="165" t="s">
        <v>751</v>
      </c>
      <c r="K13" s="165" t="s">
        <v>599</v>
      </c>
      <c r="L13" s="165"/>
      <c r="M13" s="165"/>
      <c r="N13" s="41" t="s">
        <v>704</v>
      </c>
      <c r="O13" s="41" t="s">
        <v>705</v>
      </c>
      <c r="P13" s="40" t="s">
        <v>706</v>
      </c>
      <c r="Q13" s="167"/>
      <c r="R13" s="156" t="str">
        <f t="shared" si="0"/>
        <v>x</v>
      </c>
      <c r="S13" s="156"/>
      <c r="T13" s="153" t="str">
        <f t="shared" si="1"/>
        <v>사유지</v>
      </c>
      <c r="U13" s="149"/>
      <c r="V13" s="150" t="str">
        <f t="shared" si="2"/>
        <v>42-1</v>
      </c>
      <c r="W13" s="149" t="b">
        <f t="shared" si="3"/>
        <v>1</v>
      </c>
    </row>
    <row r="14" spans="1:23" s="157" customFormat="1" ht="26.1" customHeight="1">
      <c r="A14" s="145">
        <v>9</v>
      </c>
      <c r="B14" s="172" t="s">
        <v>594</v>
      </c>
      <c r="C14" s="172" t="s">
        <v>511</v>
      </c>
      <c r="D14" s="239" t="s">
        <v>519</v>
      </c>
      <c r="E14" s="243" t="s">
        <v>675</v>
      </c>
      <c r="F14" s="172" t="s">
        <v>147</v>
      </c>
      <c r="G14" s="173">
        <v>721</v>
      </c>
      <c r="H14" s="173">
        <v>6</v>
      </c>
      <c r="I14" s="174" t="s">
        <v>503</v>
      </c>
      <c r="J14" s="165" t="s">
        <v>751</v>
      </c>
      <c r="K14" s="165" t="s">
        <v>599</v>
      </c>
      <c r="L14" s="165"/>
      <c r="M14" s="165"/>
      <c r="N14" s="41" t="s">
        <v>704</v>
      </c>
      <c r="O14" s="41" t="s">
        <v>705</v>
      </c>
      <c r="P14" s="40" t="s">
        <v>706</v>
      </c>
      <c r="Q14" s="167"/>
      <c r="R14" s="156" t="str">
        <f t="shared" si="0"/>
        <v>x</v>
      </c>
      <c r="S14" s="156"/>
      <c r="T14" s="153" t="str">
        <f t="shared" si="1"/>
        <v>사유지</v>
      </c>
      <c r="U14" s="149"/>
      <c r="V14" s="150" t="str">
        <f t="shared" si="2"/>
        <v>42</v>
      </c>
      <c r="W14" s="149" t="b">
        <f t="shared" si="3"/>
        <v>1</v>
      </c>
    </row>
    <row r="15" spans="1:23" s="157" customFormat="1" ht="26.1" customHeight="1">
      <c r="A15" s="146" t="s">
        <v>694</v>
      </c>
      <c r="B15" s="172" t="s">
        <v>594</v>
      </c>
      <c r="C15" s="172" t="s">
        <v>511</v>
      </c>
      <c r="D15" s="239"/>
      <c r="E15" s="243" t="s">
        <v>676</v>
      </c>
      <c r="F15" s="172" t="s">
        <v>147</v>
      </c>
      <c r="G15" s="173">
        <v>721</v>
      </c>
      <c r="H15" s="173">
        <v>9</v>
      </c>
      <c r="I15" s="174"/>
      <c r="J15" s="165" t="s">
        <v>752</v>
      </c>
      <c r="K15" s="165" t="s">
        <v>599</v>
      </c>
      <c r="L15" s="165"/>
      <c r="M15" s="165"/>
      <c r="N15" s="41" t="s">
        <v>704</v>
      </c>
      <c r="O15" s="41" t="s">
        <v>705</v>
      </c>
      <c r="P15" s="40" t="s">
        <v>706</v>
      </c>
      <c r="Q15" s="167"/>
      <c r="R15" s="156" t="str">
        <f t="shared" si="0"/>
        <v>x</v>
      </c>
      <c r="S15" s="156"/>
      <c r="T15" s="153"/>
      <c r="U15" s="149"/>
      <c r="V15" s="150"/>
      <c r="W15" s="149"/>
    </row>
    <row r="16" spans="1:23" s="157" customFormat="1" ht="26.1" customHeight="1">
      <c r="A16" s="146">
        <v>10</v>
      </c>
      <c r="B16" s="172" t="s">
        <v>594</v>
      </c>
      <c r="C16" s="172" t="s">
        <v>511</v>
      </c>
      <c r="D16" s="172" t="s">
        <v>520</v>
      </c>
      <c r="E16" s="243" t="s">
        <v>666</v>
      </c>
      <c r="F16" s="172" t="s">
        <v>31</v>
      </c>
      <c r="G16" s="173">
        <v>2715</v>
      </c>
      <c r="H16" s="173">
        <v>90</v>
      </c>
      <c r="I16" s="174" t="s">
        <v>503</v>
      </c>
      <c r="J16" s="165" t="s">
        <v>753</v>
      </c>
      <c r="K16" s="165" t="s">
        <v>600</v>
      </c>
      <c r="L16" s="165"/>
      <c r="M16" s="165"/>
      <c r="N16" s="165"/>
      <c r="O16" s="165"/>
      <c r="P16" s="165"/>
      <c r="Q16" s="166"/>
      <c r="R16" s="156" t="str">
        <f t="shared" si="0"/>
        <v>x</v>
      </c>
      <c r="S16" s="156"/>
      <c r="T16" s="153" t="str">
        <f t="shared" ref="T16:T47" si="10">IF(J16="국(국토교통부)","국유지",IF(J16="국(건설부)","국유지",IF(J16="국(농림수산부)","국유지",IF(J16="국(농림축산식품부)","국유지",IF(J16="국(기획재정부)","국유지",IF(J16="사천시","공유지",IF(J16="경상남도","공유지","사유지")))))))</f>
        <v>사유지</v>
      </c>
      <c r="U16" s="149"/>
      <c r="V16" s="150" t="str">
        <f t="shared" ref="V16:V47" si="11">D16</f>
        <v>22-3</v>
      </c>
      <c r="W16" s="149" t="b">
        <f t="shared" ref="W16:W47" si="12">COUNTIF($V$4:$V$119,V16)=1</f>
        <v>1</v>
      </c>
    </row>
    <row r="17" spans="1:25" s="157" customFormat="1" ht="26.1" customHeight="1">
      <c r="A17" s="146">
        <v>11</v>
      </c>
      <c r="B17" s="172" t="s">
        <v>594</v>
      </c>
      <c r="C17" s="172" t="s">
        <v>511</v>
      </c>
      <c r="D17" s="172" t="s">
        <v>521</v>
      </c>
      <c r="E17" s="243" t="s">
        <v>667</v>
      </c>
      <c r="F17" s="172" t="s">
        <v>29</v>
      </c>
      <c r="G17" s="173">
        <v>430</v>
      </c>
      <c r="H17" s="173">
        <v>75</v>
      </c>
      <c r="I17" s="174" t="s">
        <v>503</v>
      </c>
      <c r="J17" s="165" t="s">
        <v>754</v>
      </c>
      <c r="K17" s="165" t="s">
        <v>601</v>
      </c>
      <c r="L17" s="165"/>
      <c r="M17" s="165"/>
      <c r="N17" s="165"/>
      <c r="O17" s="165"/>
      <c r="P17" s="165"/>
      <c r="Q17" s="166"/>
      <c r="R17" s="156" t="str">
        <f t="shared" si="0"/>
        <v>x</v>
      </c>
      <c r="S17" s="156"/>
      <c r="T17" s="153" t="str">
        <f t="shared" si="10"/>
        <v>사유지</v>
      </c>
      <c r="U17" s="149"/>
      <c r="V17" s="150" t="str">
        <f t="shared" si="11"/>
        <v>23</v>
      </c>
      <c r="W17" s="149" t="b">
        <f t="shared" si="12"/>
        <v>1</v>
      </c>
    </row>
    <row r="18" spans="1:25" s="157" customFormat="1" ht="26.1" customHeight="1">
      <c r="A18" s="145">
        <v>12</v>
      </c>
      <c r="B18" s="172" t="s">
        <v>594</v>
      </c>
      <c r="C18" s="172" t="s">
        <v>511</v>
      </c>
      <c r="D18" s="172" t="s">
        <v>522</v>
      </c>
      <c r="E18" s="243" t="s">
        <v>668</v>
      </c>
      <c r="F18" s="172" t="s">
        <v>29</v>
      </c>
      <c r="G18" s="173">
        <v>60</v>
      </c>
      <c r="H18" s="173">
        <v>60</v>
      </c>
      <c r="I18" s="174" t="s">
        <v>503</v>
      </c>
      <c r="J18" s="165" t="s">
        <v>755</v>
      </c>
      <c r="K18" s="165" t="s">
        <v>602</v>
      </c>
      <c r="L18" s="165"/>
      <c r="M18" s="165"/>
      <c r="N18" s="165"/>
      <c r="O18" s="165"/>
      <c r="P18" s="165"/>
      <c r="Q18" s="166"/>
      <c r="R18" s="156" t="str">
        <f t="shared" si="0"/>
        <v>0</v>
      </c>
      <c r="S18" s="156"/>
      <c r="T18" s="153" t="str">
        <f t="shared" si="10"/>
        <v>사유지</v>
      </c>
      <c r="U18" s="149"/>
      <c r="V18" s="150" t="str">
        <f t="shared" si="11"/>
        <v>25</v>
      </c>
      <c r="W18" s="149" t="b">
        <f t="shared" si="12"/>
        <v>1</v>
      </c>
    </row>
    <row r="19" spans="1:25" s="157" customFormat="1" ht="26.1" customHeight="1">
      <c r="A19" s="146">
        <v>13</v>
      </c>
      <c r="B19" s="172" t="s">
        <v>594</v>
      </c>
      <c r="C19" s="172" t="s">
        <v>511</v>
      </c>
      <c r="D19" s="172" t="s">
        <v>523</v>
      </c>
      <c r="E19" s="172" t="s">
        <v>523</v>
      </c>
      <c r="F19" s="172" t="s">
        <v>28</v>
      </c>
      <c r="G19" s="173">
        <v>56</v>
      </c>
      <c r="H19" s="173">
        <v>56</v>
      </c>
      <c r="I19" s="174" t="s">
        <v>503</v>
      </c>
      <c r="J19" s="165" t="s">
        <v>59</v>
      </c>
      <c r="K19" s="165"/>
      <c r="L19" s="165"/>
      <c r="M19" s="165"/>
      <c r="N19" s="165"/>
      <c r="O19" s="165"/>
      <c r="P19" s="165"/>
      <c r="Q19" s="166"/>
      <c r="R19" s="156" t="str">
        <f t="shared" si="0"/>
        <v>0</v>
      </c>
      <c r="S19" s="156"/>
      <c r="T19" s="153" t="str">
        <f t="shared" si="10"/>
        <v>국유지</v>
      </c>
      <c r="U19" s="149"/>
      <c r="V19" s="150" t="str">
        <f t="shared" si="11"/>
        <v>1288</v>
      </c>
      <c r="W19" s="149" t="b">
        <f t="shared" si="12"/>
        <v>1</v>
      </c>
    </row>
    <row r="20" spans="1:25" s="157" customFormat="1" ht="26.1" customHeight="1">
      <c r="A20" s="146">
        <v>14</v>
      </c>
      <c r="B20" s="172" t="s">
        <v>594</v>
      </c>
      <c r="C20" s="172" t="s">
        <v>511</v>
      </c>
      <c r="D20" s="172" t="s">
        <v>524</v>
      </c>
      <c r="E20" s="243" t="s">
        <v>497</v>
      </c>
      <c r="F20" s="172" t="s">
        <v>29</v>
      </c>
      <c r="G20" s="173">
        <v>1015</v>
      </c>
      <c r="H20" s="173">
        <v>529</v>
      </c>
      <c r="I20" s="174" t="s">
        <v>503</v>
      </c>
      <c r="J20" s="165" t="s">
        <v>756</v>
      </c>
      <c r="K20" s="165" t="s">
        <v>603</v>
      </c>
      <c r="L20" s="165"/>
      <c r="M20" s="165"/>
      <c r="N20" s="165"/>
      <c r="O20" s="165"/>
      <c r="P20" s="165"/>
      <c r="Q20" s="166"/>
      <c r="R20" s="156" t="str">
        <f t="shared" si="0"/>
        <v>x</v>
      </c>
      <c r="S20" s="156"/>
      <c r="T20" s="153" t="str">
        <f t="shared" si="10"/>
        <v>사유지</v>
      </c>
      <c r="U20" s="149"/>
      <c r="V20" s="150" t="str">
        <f t="shared" si="11"/>
        <v>24</v>
      </c>
      <c r="W20" s="149" t="b">
        <f t="shared" si="12"/>
        <v>1</v>
      </c>
    </row>
    <row r="21" spans="1:25" s="157" customFormat="1" ht="26.1" customHeight="1">
      <c r="A21" s="145">
        <v>15</v>
      </c>
      <c r="B21" s="172" t="s">
        <v>594</v>
      </c>
      <c r="C21" s="172" t="s">
        <v>511</v>
      </c>
      <c r="D21" s="172" t="s">
        <v>525</v>
      </c>
      <c r="E21" s="243" t="s">
        <v>669</v>
      </c>
      <c r="F21" s="172" t="s">
        <v>29</v>
      </c>
      <c r="G21" s="173">
        <v>536</v>
      </c>
      <c r="H21" s="173">
        <v>290</v>
      </c>
      <c r="I21" s="174" t="s">
        <v>503</v>
      </c>
      <c r="J21" s="165" t="s">
        <v>757</v>
      </c>
      <c r="K21" s="165" t="s">
        <v>604</v>
      </c>
      <c r="L21" s="165"/>
      <c r="M21" s="165"/>
      <c r="N21" s="165"/>
      <c r="O21" s="165"/>
      <c r="P21" s="165"/>
      <c r="Q21" s="166"/>
      <c r="R21" s="156" t="str">
        <f t="shared" si="0"/>
        <v>x</v>
      </c>
      <c r="S21" s="156"/>
      <c r="T21" s="153" t="str">
        <f t="shared" si="10"/>
        <v>사유지</v>
      </c>
      <c r="U21" s="149"/>
      <c r="V21" s="150" t="str">
        <f t="shared" si="11"/>
        <v>26</v>
      </c>
      <c r="W21" s="149" t="b">
        <f t="shared" si="12"/>
        <v>1</v>
      </c>
    </row>
    <row r="22" spans="1:25" s="157" customFormat="1" ht="23.1" customHeight="1">
      <c r="A22" s="145">
        <v>16</v>
      </c>
      <c r="B22" s="172" t="s">
        <v>594</v>
      </c>
      <c r="C22" s="172" t="s">
        <v>511</v>
      </c>
      <c r="D22" s="172" t="s">
        <v>526</v>
      </c>
      <c r="E22" s="243" t="s">
        <v>670</v>
      </c>
      <c r="F22" s="172" t="s">
        <v>29</v>
      </c>
      <c r="G22" s="173">
        <v>2287</v>
      </c>
      <c r="H22" s="173">
        <v>654</v>
      </c>
      <c r="I22" s="174" t="s">
        <v>503</v>
      </c>
      <c r="J22" s="165" t="s">
        <v>758</v>
      </c>
      <c r="K22" s="165" t="s">
        <v>605</v>
      </c>
      <c r="L22" s="242" t="s">
        <v>728</v>
      </c>
      <c r="M22" s="244" t="s">
        <v>700</v>
      </c>
      <c r="N22" s="165"/>
      <c r="O22" s="165"/>
      <c r="P22" s="165"/>
      <c r="Q22" s="166"/>
      <c r="R22" s="156" t="str">
        <f t="shared" si="0"/>
        <v>x</v>
      </c>
      <c r="S22" s="156"/>
      <c r="T22" s="153" t="str">
        <f t="shared" si="10"/>
        <v>사유지</v>
      </c>
      <c r="U22" s="149"/>
      <c r="V22" s="150" t="str">
        <f t="shared" si="11"/>
        <v>27</v>
      </c>
      <c r="W22" s="149" t="b">
        <f t="shared" si="12"/>
        <v>1</v>
      </c>
    </row>
    <row r="23" spans="1:25" s="157" customFormat="1" ht="26.1" customHeight="1">
      <c r="A23" s="145">
        <v>17</v>
      </c>
      <c r="B23" s="172" t="s">
        <v>594</v>
      </c>
      <c r="C23" s="172" t="s">
        <v>511</v>
      </c>
      <c r="D23" s="172" t="s">
        <v>527</v>
      </c>
      <c r="E23" s="172" t="s">
        <v>527</v>
      </c>
      <c r="F23" s="172" t="s">
        <v>29</v>
      </c>
      <c r="G23" s="173">
        <v>83</v>
      </c>
      <c r="H23" s="173">
        <v>83</v>
      </c>
      <c r="I23" s="174" t="s">
        <v>503</v>
      </c>
      <c r="J23" s="165" t="s">
        <v>58</v>
      </c>
      <c r="K23" s="165"/>
      <c r="L23" s="165"/>
      <c r="M23" s="165"/>
      <c r="N23" s="165"/>
      <c r="O23" s="165"/>
      <c r="P23" s="165"/>
      <c r="Q23" s="166"/>
      <c r="R23" s="156" t="str">
        <f t="shared" si="0"/>
        <v>0</v>
      </c>
      <c r="S23" s="156"/>
      <c r="T23" s="153" t="str">
        <f t="shared" si="10"/>
        <v>사유지</v>
      </c>
      <c r="U23" s="149"/>
      <c r="V23" s="150" t="str">
        <f t="shared" si="11"/>
        <v>27-1</v>
      </c>
      <c r="W23" s="149" t="b">
        <f t="shared" si="12"/>
        <v>1</v>
      </c>
    </row>
    <row r="24" spans="1:25" s="157" customFormat="1" ht="26.1" customHeight="1">
      <c r="A24" s="146">
        <v>18</v>
      </c>
      <c r="B24" s="172" t="s">
        <v>594</v>
      </c>
      <c r="C24" s="172" t="s">
        <v>511</v>
      </c>
      <c r="D24" s="172" t="s">
        <v>528</v>
      </c>
      <c r="E24" s="243" t="s">
        <v>693</v>
      </c>
      <c r="F24" s="172" t="s">
        <v>29</v>
      </c>
      <c r="G24" s="173">
        <v>2681</v>
      </c>
      <c r="H24" s="173">
        <v>14</v>
      </c>
      <c r="I24" s="174" t="s">
        <v>503</v>
      </c>
      <c r="J24" s="165" t="s">
        <v>759</v>
      </c>
      <c r="K24" s="165" t="s">
        <v>606</v>
      </c>
      <c r="L24" s="165"/>
      <c r="M24" s="165"/>
      <c r="N24" s="165"/>
      <c r="O24" s="165"/>
      <c r="P24" s="165"/>
      <c r="Q24" s="166"/>
      <c r="R24" s="156" t="str">
        <f t="shared" si="0"/>
        <v>x</v>
      </c>
      <c r="S24" s="156"/>
      <c r="T24" s="153" t="str">
        <f t="shared" si="10"/>
        <v>사유지</v>
      </c>
      <c r="U24" s="149"/>
      <c r="V24" s="150" t="str">
        <f t="shared" si="11"/>
        <v>43</v>
      </c>
      <c r="W24" s="149" t="b">
        <f t="shared" si="12"/>
        <v>1</v>
      </c>
    </row>
    <row r="25" spans="1:25" s="157" customFormat="1" ht="26.1" customHeight="1">
      <c r="A25" s="145">
        <v>19</v>
      </c>
      <c r="B25" s="172" t="s">
        <v>594</v>
      </c>
      <c r="C25" s="172" t="s">
        <v>511</v>
      </c>
      <c r="D25" s="178" t="s">
        <v>529</v>
      </c>
      <c r="E25" s="178" t="s">
        <v>684</v>
      </c>
      <c r="F25" s="172" t="s">
        <v>31</v>
      </c>
      <c r="G25" s="173">
        <v>1018</v>
      </c>
      <c r="H25" s="173">
        <v>14</v>
      </c>
      <c r="I25" s="174" t="s">
        <v>503</v>
      </c>
      <c r="J25" s="165" t="s">
        <v>760</v>
      </c>
      <c r="K25" s="165" t="s">
        <v>607</v>
      </c>
      <c r="L25" s="165"/>
      <c r="M25" s="165"/>
      <c r="N25" s="179"/>
      <c r="O25" s="179"/>
      <c r="P25" s="179"/>
      <c r="Q25" s="180"/>
      <c r="R25" s="158" t="str">
        <f t="shared" si="0"/>
        <v>x</v>
      </c>
      <c r="S25" s="158" t="str">
        <f>IF(D25=E25,"0","x")</f>
        <v>x</v>
      </c>
      <c r="T25" s="148" t="str">
        <f t="shared" si="10"/>
        <v>사유지</v>
      </c>
      <c r="U25" s="149"/>
      <c r="V25" s="150" t="str">
        <f t="shared" si="11"/>
        <v>125</v>
      </c>
      <c r="W25" s="149" t="b">
        <f t="shared" si="12"/>
        <v>1</v>
      </c>
    </row>
    <row r="26" spans="1:25" s="157" customFormat="1" ht="26.1" customHeight="1">
      <c r="A26" s="146">
        <v>20</v>
      </c>
      <c r="B26" s="172" t="s">
        <v>594</v>
      </c>
      <c r="C26" s="172" t="s">
        <v>511</v>
      </c>
      <c r="D26" s="178" t="s">
        <v>530</v>
      </c>
      <c r="E26" s="178" t="s">
        <v>685</v>
      </c>
      <c r="F26" s="172" t="s">
        <v>29</v>
      </c>
      <c r="G26" s="173">
        <v>1299</v>
      </c>
      <c r="H26" s="173">
        <v>311</v>
      </c>
      <c r="I26" s="174" t="s">
        <v>503</v>
      </c>
      <c r="J26" s="165" t="s">
        <v>761</v>
      </c>
      <c r="K26" s="165" t="s">
        <v>608</v>
      </c>
      <c r="L26" s="165"/>
      <c r="M26" s="165"/>
      <c r="N26" s="179"/>
      <c r="O26" s="179"/>
      <c r="P26" s="179"/>
      <c r="Q26" s="180"/>
      <c r="R26" s="158" t="str">
        <f t="shared" si="0"/>
        <v>x</v>
      </c>
      <c r="S26" s="158" t="str">
        <f>IF(D26=E26,"0","x")</f>
        <v>x</v>
      </c>
      <c r="T26" s="148" t="str">
        <f t="shared" si="10"/>
        <v>사유지</v>
      </c>
      <c r="U26" s="149"/>
      <c r="V26" s="150" t="str">
        <f t="shared" si="11"/>
        <v>126</v>
      </c>
      <c r="W26" s="149" t="b">
        <f t="shared" si="12"/>
        <v>1</v>
      </c>
    </row>
    <row r="27" spans="1:25" s="157" customFormat="1" ht="26.1" customHeight="1">
      <c r="A27" s="145">
        <v>21</v>
      </c>
      <c r="B27" s="172" t="s">
        <v>594</v>
      </c>
      <c r="C27" s="172" t="s">
        <v>511</v>
      </c>
      <c r="D27" s="178" t="s">
        <v>531</v>
      </c>
      <c r="E27" s="178" t="s">
        <v>531</v>
      </c>
      <c r="F27" s="172" t="s">
        <v>29</v>
      </c>
      <c r="G27" s="173">
        <v>89</v>
      </c>
      <c r="H27" s="173">
        <v>89</v>
      </c>
      <c r="I27" s="174" t="s">
        <v>503</v>
      </c>
      <c r="J27" s="165" t="s">
        <v>762</v>
      </c>
      <c r="K27" s="165" t="s">
        <v>609</v>
      </c>
      <c r="L27" s="165"/>
      <c r="M27" s="165"/>
      <c r="N27" s="179"/>
      <c r="O27" s="179"/>
      <c r="P27" s="179"/>
      <c r="Q27" s="180"/>
      <c r="R27" s="158" t="str">
        <f t="shared" si="0"/>
        <v>0</v>
      </c>
      <c r="S27" s="158" t="str">
        <f>IF(D27=E27,"0","x")</f>
        <v>0</v>
      </c>
      <c r="T27" s="148" t="str">
        <f t="shared" si="10"/>
        <v>사유지</v>
      </c>
      <c r="U27" s="149"/>
      <c r="V27" s="150" t="str">
        <f t="shared" si="11"/>
        <v>128</v>
      </c>
      <c r="W27" s="149" t="b">
        <f t="shared" si="12"/>
        <v>1</v>
      </c>
    </row>
    <row r="28" spans="1:25" s="157" customFormat="1" ht="26.1" customHeight="1">
      <c r="A28" s="146">
        <v>22</v>
      </c>
      <c r="B28" s="172" t="s">
        <v>594</v>
      </c>
      <c r="C28" s="172" t="s">
        <v>511</v>
      </c>
      <c r="D28" s="178" t="s">
        <v>143</v>
      </c>
      <c r="E28" s="243" t="s">
        <v>683</v>
      </c>
      <c r="F28" s="172" t="s">
        <v>29</v>
      </c>
      <c r="G28" s="173">
        <v>1223</v>
      </c>
      <c r="H28" s="173">
        <v>186</v>
      </c>
      <c r="I28" s="174" t="s">
        <v>503</v>
      </c>
      <c r="J28" s="165" t="s">
        <v>763</v>
      </c>
      <c r="K28" s="165" t="s">
        <v>610</v>
      </c>
      <c r="L28" s="165"/>
      <c r="M28" s="165"/>
      <c r="N28" s="165" t="s">
        <v>707</v>
      </c>
      <c r="O28" s="165" t="s">
        <v>708</v>
      </c>
      <c r="P28" s="165" t="s">
        <v>703</v>
      </c>
      <c r="Q28" s="166"/>
      <c r="R28" s="156" t="str">
        <f t="shared" si="0"/>
        <v>x</v>
      </c>
      <c r="S28" s="156"/>
      <c r="T28" s="153" t="str">
        <f t="shared" si="10"/>
        <v>사유지</v>
      </c>
      <c r="U28" s="149"/>
      <c r="V28" s="150" t="str">
        <f t="shared" si="11"/>
        <v>114</v>
      </c>
      <c r="W28" s="149" t="b">
        <f t="shared" si="12"/>
        <v>1</v>
      </c>
    </row>
    <row r="29" spans="1:25" s="1" customFormat="1" ht="26.1" customHeight="1">
      <c r="A29" s="145">
        <v>23</v>
      </c>
      <c r="B29" s="172" t="s">
        <v>594</v>
      </c>
      <c r="C29" s="172" t="s">
        <v>511</v>
      </c>
      <c r="D29" s="178" t="s">
        <v>532</v>
      </c>
      <c r="E29" s="243" t="s">
        <v>682</v>
      </c>
      <c r="F29" s="172" t="s">
        <v>29</v>
      </c>
      <c r="G29" s="173">
        <v>1131</v>
      </c>
      <c r="H29" s="173">
        <v>198</v>
      </c>
      <c r="I29" s="174" t="s">
        <v>503</v>
      </c>
      <c r="J29" s="165" t="s">
        <v>764</v>
      </c>
      <c r="K29" s="165" t="s">
        <v>611</v>
      </c>
      <c r="L29" s="165"/>
      <c r="M29" s="165"/>
      <c r="N29" s="165" t="s">
        <v>709</v>
      </c>
      <c r="O29" s="165" t="s">
        <v>715</v>
      </c>
      <c r="P29" s="165" t="s">
        <v>706</v>
      </c>
      <c r="Q29" s="166"/>
      <c r="R29" s="156" t="str">
        <f t="shared" si="0"/>
        <v>x</v>
      </c>
      <c r="S29" s="156"/>
      <c r="T29" s="153" t="str">
        <f t="shared" si="10"/>
        <v>사유지</v>
      </c>
      <c r="U29" s="26"/>
      <c r="V29" s="33" t="str">
        <f t="shared" si="11"/>
        <v>113-1</v>
      </c>
      <c r="W29" s="26" t="b">
        <f t="shared" si="12"/>
        <v>1</v>
      </c>
      <c r="X29" s="161"/>
      <c r="Y29" s="161"/>
    </row>
    <row r="30" spans="1:25" s="157" customFormat="1" ht="26.1" customHeight="1">
      <c r="A30" s="146">
        <v>24</v>
      </c>
      <c r="B30" s="172" t="s">
        <v>594</v>
      </c>
      <c r="C30" s="172" t="s">
        <v>511</v>
      </c>
      <c r="D30" s="178" t="s">
        <v>510</v>
      </c>
      <c r="E30" s="178" t="s">
        <v>681</v>
      </c>
      <c r="F30" s="172" t="s">
        <v>29</v>
      </c>
      <c r="G30" s="173">
        <v>121</v>
      </c>
      <c r="H30" s="173">
        <v>78</v>
      </c>
      <c r="I30" s="174" t="s">
        <v>503</v>
      </c>
      <c r="J30" s="165" t="s">
        <v>765</v>
      </c>
      <c r="K30" s="165" t="s">
        <v>612</v>
      </c>
      <c r="L30" s="165"/>
      <c r="M30" s="165"/>
      <c r="N30" s="179"/>
      <c r="O30" s="179"/>
      <c r="P30" s="179"/>
      <c r="Q30" s="180"/>
      <c r="R30" s="158" t="str">
        <f t="shared" si="0"/>
        <v>x</v>
      </c>
      <c r="S30" s="158" t="str">
        <f>IF(D30=E30,"0","x")</f>
        <v>x</v>
      </c>
      <c r="T30" s="148" t="str">
        <f t="shared" si="10"/>
        <v>사유지</v>
      </c>
      <c r="U30" s="149"/>
      <c r="V30" s="150" t="str">
        <f t="shared" si="11"/>
        <v>112-1</v>
      </c>
      <c r="W30" s="149" t="b">
        <f t="shared" si="12"/>
        <v>1</v>
      </c>
    </row>
    <row r="31" spans="1:25" s="157" customFormat="1" ht="26.1" customHeight="1">
      <c r="A31" s="145">
        <v>25</v>
      </c>
      <c r="B31" s="172" t="s">
        <v>594</v>
      </c>
      <c r="C31" s="172" t="s">
        <v>511</v>
      </c>
      <c r="D31" s="178" t="s">
        <v>533</v>
      </c>
      <c r="E31" s="178" t="s">
        <v>533</v>
      </c>
      <c r="F31" s="172" t="s">
        <v>28</v>
      </c>
      <c r="G31" s="173">
        <v>10</v>
      </c>
      <c r="H31" s="173">
        <v>10</v>
      </c>
      <c r="I31" s="174" t="s">
        <v>503</v>
      </c>
      <c r="J31" s="165" t="s">
        <v>58</v>
      </c>
      <c r="K31" s="165"/>
      <c r="L31" s="165"/>
      <c r="M31" s="165"/>
      <c r="N31" s="179"/>
      <c r="O31" s="179"/>
      <c r="P31" s="179"/>
      <c r="Q31" s="180"/>
      <c r="R31" s="158" t="str">
        <f t="shared" si="0"/>
        <v>0</v>
      </c>
      <c r="S31" s="158" t="str">
        <f>IF(D31=E31,"0","x")</f>
        <v>0</v>
      </c>
      <c r="T31" s="148" t="str">
        <f t="shared" si="10"/>
        <v>사유지</v>
      </c>
      <c r="U31" s="149"/>
      <c r="V31" s="150" t="str">
        <f t="shared" si="11"/>
        <v>112-2</v>
      </c>
      <c r="W31" s="149" t="b">
        <f t="shared" si="12"/>
        <v>1</v>
      </c>
    </row>
    <row r="32" spans="1:25" s="157" customFormat="1" ht="26.1" customHeight="1">
      <c r="A32" s="146">
        <v>26</v>
      </c>
      <c r="B32" s="172" t="s">
        <v>594</v>
      </c>
      <c r="C32" s="172" t="s">
        <v>511</v>
      </c>
      <c r="D32" s="172" t="s">
        <v>534</v>
      </c>
      <c r="E32" s="172" t="s">
        <v>534</v>
      </c>
      <c r="F32" s="172" t="s">
        <v>28</v>
      </c>
      <c r="G32" s="173">
        <v>24</v>
      </c>
      <c r="H32" s="173">
        <v>24</v>
      </c>
      <c r="I32" s="174" t="s">
        <v>503</v>
      </c>
      <c r="J32" s="165" t="s">
        <v>58</v>
      </c>
      <c r="K32" s="165"/>
      <c r="L32" s="165"/>
      <c r="M32" s="165"/>
      <c r="N32" s="179"/>
      <c r="O32" s="179"/>
      <c r="P32" s="179"/>
      <c r="Q32" s="180"/>
      <c r="R32" s="158" t="str">
        <f t="shared" si="0"/>
        <v>0</v>
      </c>
      <c r="S32" s="158" t="str">
        <f>IF(D32=E32,"0","x")</f>
        <v>0</v>
      </c>
      <c r="T32" s="148" t="str">
        <f t="shared" si="10"/>
        <v>사유지</v>
      </c>
      <c r="U32" s="149"/>
      <c r="V32" s="150" t="str">
        <f t="shared" si="11"/>
        <v>112-3</v>
      </c>
      <c r="W32" s="149" t="b">
        <f t="shared" si="12"/>
        <v>1</v>
      </c>
    </row>
    <row r="33" spans="1:23" s="157" customFormat="1" ht="26.1" customHeight="1">
      <c r="A33" s="145">
        <v>27</v>
      </c>
      <c r="B33" s="172" t="s">
        <v>594</v>
      </c>
      <c r="C33" s="172" t="s">
        <v>511</v>
      </c>
      <c r="D33" s="178" t="s">
        <v>535</v>
      </c>
      <c r="E33" s="178" t="s">
        <v>535</v>
      </c>
      <c r="F33" s="172" t="s">
        <v>28</v>
      </c>
      <c r="G33" s="173">
        <v>16</v>
      </c>
      <c r="H33" s="173">
        <v>16</v>
      </c>
      <c r="I33" s="174" t="s">
        <v>503</v>
      </c>
      <c r="J33" s="165" t="s">
        <v>58</v>
      </c>
      <c r="K33" s="165"/>
      <c r="L33" s="165"/>
      <c r="M33" s="165"/>
      <c r="N33" s="165"/>
      <c r="O33" s="165"/>
      <c r="P33" s="165"/>
      <c r="Q33" s="166"/>
      <c r="R33" s="156" t="str">
        <f t="shared" si="0"/>
        <v>0</v>
      </c>
      <c r="S33" s="156"/>
      <c r="T33" s="153" t="str">
        <f t="shared" si="10"/>
        <v>사유지</v>
      </c>
      <c r="U33" s="149"/>
      <c r="V33" s="150" t="str">
        <f t="shared" si="11"/>
        <v>113-3</v>
      </c>
      <c r="W33" s="149" t="b">
        <f t="shared" si="12"/>
        <v>1</v>
      </c>
    </row>
    <row r="34" spans="1:23" s="157" customFormat="1" ht="26.1" customHeight="1">
      <c r="A34" s="146">
        <v>28</v>
      </c>
      <c r="B34" s="172" t="s">
        <v>594</v>
      </c>
      <c r="C34" s="172" t="s">
        <v>511</v>
      </c>
      <c r="D34" s="178" t="s">
        <v>536</v>
      </c>
      <c r="E34" s="178" t="s">
        <v>536</v>
      </c>
      <c r="F34" s="172" t="s">
        <v>28</v>
      </c>
      <c r="G34" s="173">
        <v>46</v>
      </c>
      <c r="H34" s="173">
        <v>46</v>
      </c>
      <c r="I34" s="174" t="s">
        <v>503</v>
      </c>
      <c r="J34" s="165" t="s">
        <v>766</v>
      </c>
      <c r="K34" s="165" t="s">
        <v>613</v>
      </c>
      <c r="L34" s="165"/>
      <c r="M34" s="165"/>
      <c r="N34" s="165"/>
      <c r="O34" s="165"/>
      <c r="P34" s="165"/>
      <c r="Q34" s="166"/>
      <c r="R34" s="156" t="str">
        <f t="shared" si="0"/>
        <v>0</v>
      </c>
      <c r="S34" s="156"/>
      <c r="T34" s="153" t="str">
        <f t="shared" si="10"/>
        <v>사유지</v>
      </c>
      <c r="U34" s="149"/>
      <c r="V34" s="150" t="str">
        <f t="shared" si="11"/>
        <v>113-2</v>
      </c>
      <c r="W34" s="149" t="b">
        <f t="shared" si="12"/>
        <v>1</v>
      </c>
    </row>
    <row r="35" spans="1:23" s="157" customFormat="1" ht="26.1" customHeight="1">
      <c r="A35" s="238">
        <v>29</v>
      </c>
      <c r="B35" s="239" t="s">
        <v>594</v>
      </c>
      <c r="C35" s="239" t="s">
        <v>511</v>
      </c>
      <c r="D35" s="245" t="s">
        <v>537</v>
      </c>
      <c r="E35" s="245" t="s">
        <v>537</v>
      </c>
      <c r="F35" s="172" t="s">
        <v>28</v>
      </c>
      <c r="G35" s="173">
        <v>33</v>
      </c>
      <c r="H35" s="173" t="s">
        <v>741</v>
      </c>
      <c r="I35" s="174" t="s">
        <v>503</v>
      </c>
      <c r="J35" s="165" t="s">
        <v>767</v>
      </c>
      <c r="K35" s="165" t="s">
        <v>614</v>
      </c>
      <c r="L35" s="165"/>
      <c r="M35" s="165"/>
      <c r="N35" s="165"/>
      <c r="O35" s="165"/>
      <c r="P35" s="165"/>
      <c r="Q35" s="166"/>
      <c r="R35" s="156" t="str">
        <f t="shared" si="0"/>
        <v>x</v>
      </c>
      <c r="S35" s="156"/>
      <c r="T35" s="153" t="str">
        <f t="shared" si="10"/>
        <v>사유지</v>
      </c>
      <c r="U35" s="149"/>
      <c r="V35" s="150" t="str">
        <f t="shared" si="11"/>
        <v>108-3</v>
      </c>
      <c r="W35" s="149" t="b">
        <f t="shared" si="12"/>
        <v>1</v>
      </c>
    </row>
    <row r="36" spans="1:23" s="157" customFormat="1" ht="26.1" customHeight="1">
      <c r="A36" s="238"/>
      <c r="B36" s="239"/>
      <c r="C36" s="239"/>
      <c r="D36" s="245"/>
      <c r="E36" s="245"/>
      <c r="F36" s="172" t="s">
        <v>28</v>
      </c>
      <c r="G36" s="173">
        <v>33</v>
      </c>
      <c r="H36" s="173" t="s">
        <v>742</v>
      </c>
      <c r="I36" s="174" t="s">
        <v>503</v>
      </c>
      <c r="J36" s="165" t="s">
        <v>768</v>
      </c>
      <c r="K36" s="165" t="s">
        <v>743</v>
      </c>
      <c r="L36" s="165"/>
      <c r="M36" s="165"/>
      <c r="N36" s="165"/>
      <c r="O36" s="165"/>
      <c r="P36" s="165"/>
      <c r="Q36" s="166"/>
      <c r="R36" s="156" t="str">
        <f t="shared" ref="R36" si="13">IF(G36=H36,"0","x")</f>
        <v>x</v>
      </c>
      <c r="S36" s="156"/>
      <c r="T36" s="153" t="str">
        <f t="shared" ref="T36" si="14">IF(J36="국(국토교통부)","국유지",IF(J36="국(건설부)","국유지",IF(J36="국(농림수산부)","국유지",IF(J36="국(농림축산식품부)","국유지",IF(J36="국(기획재정부)","국유지",IF(J36="사천시","공유지",IF(J36="경상남도","공유지","사유지")))))))</f>
        <v>사유지</v>
      </c>
      <c r="U36" s="149"/>
      <c r="V36" s="150">
        <f t="shared" ref="V36" si="15">D36</f>
        <v>0</v>
      </c>
      <c r="W36" s="149" t="b">
        <f t="shared" si="12"/>
        <v>0</v>
      </c>
    </row>
    <row r="37" spans="1:23" s="157" customFormat="1" ht="26.1" customHeight="1">
      <c r="A37" s="146">
        <v>30</v>
      </c>
      <c r="B37" s="172" t="s">
        <v>594</v>
      </c>
      <c r="C37" s="172" t="s">
        <v>511</v>
      </c>
      <c r="D37" s="178" t="s">
        <v>538</v>
      </c>
      <c r="E37" s="178" t="s">
        <v>538</v>
      </c>
      <c r="F37" s="172" t="s">
        <v>28</v>
      </c>
      <c r="G37" s="173">
        <v>239</v>
      </c>
      <c r="H37" s="173">
        <v>193</v>
      </c>
      <c r="I37" s="174" t="s">
        <v>503</v>
      </c>
      <c r="J37" s="165" t="s">
        <v>58</v>
      </c>
      <c r="K37" s="165"/>
      <c r="L37" s="165"/>
      <c r="M37" s="165"/>
      <c r="N37" s="179"/>
      <c r="O37" s="179"/>
      <c r="P37" s="179"/>
      <c r="Q37" s="180"/>
      <c r="R37" s="158" t="str">
        <f t="shared" si="0"/>
        <v>x</v>
      </c>
      <c r="S37" s="158" t="str">
        <f>IF(D37=E37,"0","x")</f>
        <v>0</v>
      </c>
      <c r="T37" s="148" t="str">
        <f t="shared" si="10"/>
        <v>사유지</v>
      </c>
      <c r="U37" s="149"/>
      <c r="V37" s="150" t="str">
        <f t="shared" si="11"/>
        <v>108-7</v>
      </c>
      <c r="W37" s="149" t="b">
        <f t="shared" si="12"/>
        <v>1</v>
      </c>
    </row>
    <row r="38" spans="1:23" s="157" customFormat="1" ht="26.1" customHeight="1">
      <c r="A38" s="145">
        <v>31</v>
      </c>
      <c r="B38" s="172" t="s">
        <v>594</v>
      </c>
      <c r="C38" s="172" t="s">
        <v>511</v>
      </c>
      <c r="D38" s="178" t="s">
        <v>539</v>
      </c>
      <c r="E38" s="178" t="s">
        <v>539</v>
      </c>
      <c r="F38" s="172" t="s">
        <v>28</v>
      </c>
      <c r="G38" s="173">
        <v>23</v>
      </c>
      <c r="H38" s="173">
        <v>23</v>
      </c>
      <c r="I38" s="174" t="s">
        <v>503</v>
      </c>
      <c r="J38" s="165" t="s">
        <v>58</v>
      </c>
      <c r="K38" s="165"/>
      <c r="L38" s="165"/>
      <c r="M38" s="165"/>
      <c r="N38" s="41"/>
      <c r="O38" s="41"/>
      <c r="P38" s="41"/>
      <c r="Q38" s="162"/>
      <c r="R38" s="156" t="str">
        <f t="shared" si="0"/>
        <v>0</v>
      </c>
      <c r="S38" s="156"/>
      <c r="T38" s="153" t="str">
        <f t="shared" si="10"/>
        <v>사유지</v>
      </c>
      <c r="U38" s="149"/>
      <c r="V38" s="150" t="str">
        <f t="shared" si="11"/>
        <v>111-1</v>
      </c>
      <c r="W38" s="149" t="b">
        <f t="shared" si="12"/>
        <v>1</v>
      </c>
    </row>
    <row r="39" spans="1:23" s="157" customFormat="1" ht="26.1" customHeight="1">
      <c r="A39" s="146">
        <v>32</v>
      </c>
      <c r="B39" s="172" t="s">
        <v>594</v>
      </c>
      <c r="C39" s="172" t="s">
        <v>511</v>
      </c>
      <c r="D39" s="178" t="s">
        <v>540</v>
      </c>
      <c r="E39" s="178" t="s">
        <v>540</v>
      </c>
      <c r="F39" s="172" t="s">
        <v>28</v>
      </c>
      <c r="G39" s="173">
        <v>60</v>
      </c>
      <c r="H39" s="173">
        <v>60</v>
      </c>
      <c r="I39" s="174" t="s">
        <v>503</v>
      </c>
      <c r="J39" s="165" t="s">
        <v>58</v>
      </c>
      <c r="K39" s="165"/>
      <c r="L39" s="165"/>
      <c r="M39" s="165"/>
      <c r="N39" s="41"/>
      <c r="O39" s="41"/>
      <c r="P39" s="41"/>
      <c r="Q39" s="162"/>
      <c r="R39" s="156" t="str">
        <f t="shared" si="0"/>
        <v>0</v>
      </c>
      <c r="S39" s="156"/>
      <c r="T39" s="153" t="str">
        <f t="shared" si="10"/>
        <v>사유지</v>
      </c>
      <c r="U39" s="149"/>
      <c r="V39" s="150" t="str">
        <f t="shared" si="11"/>
        <v>111-2</v>
      </c>
      <c r="W39" s="149" t="b">
        <f t="shared" si="12"/>
        <v>1</v>
      </c>
    </row>
    <row r="40" spans="1:23" s="157" customFormat="1" ht="26.1" customHeight="1">
      <c r="A40" s="146">
        <v>33</v>
      </c>
      <c r="B40" s="172" t="s">
        <v>594</v>
      </c>
      <c r="C40" s="172" t="s">
        <v>511</v>
      </c>
      <c r="D40" s="178" t="s">
        <v>541</v>
      </c>
      <c r="E40" s="243" t="s">
        <v>635</v>
      </c>
      <c r="F40" s="172" t="s">
        <v>29</v>
      </c>
      <c r="G40" s="173">
        <v>2775</v>
      </c>
      <c r="H40" s="173">
        <v>200</v>
      </c>
      <c r="I40" s="174" t="s">
        <v>503</v>
      </c>
      <c r="J40" s="165" t="s">
        <v>769</v>
      </c>
      <c r="K40" s="165" t="s">
        <v>612</v>
      </c>
      <c r="L40" s="165"/>
      <c r="M40" s="165"/>
      <c r="N40" s="41" t="s">
        <v>710</v>
      </c>
      <c r="O40" s="41" t="s">
        <v>711</v>
      </c>
      <c r="P40" s="41" t="s">
        <v>706</v>
      </c>
      <c r="Q40" s="162"/>
      <c r="R40" s="156" t="str">
        <f t="shared" si="0"/>
        <v>x</v>
      </c>
      <c r="S40" s="156"/>
      <c r="T40" s="153" t="str">
        <f t="shared" si="10"/>
        <v>사유지</v>
      </c>
      <c r="U40" s="149"/>
      <c r="V40" s="150" t="str">
        <f t="shared" si="11"/>
        <v>315</v>
      </c>
      <c r="W40" s="149" t="b">
        <f t="shared" si="12"/>
        <v>1</v>
      </c>
    </row>
    <row r="41" spans="1:23" s="157" customFormat="1" ht="26.1" customHeight="1">
      <c r="A41" s="145">
        <v>34</v>
      </c>
      <c r="B41" s="172" t="s">
        <v>594</v>
      </c>
      <c r="C41" s="172" t="s">
        <v>511</v>
      </c>
      <c r="D41" s="178" t="s">
        <v>542</v>
      </c>
      <c r="E41" s="178" t="s">
        <v>636</v>
      </c>
      <c r="F41" s="172" t="s">
        <v>29</v>
      </c>
      <c r="G41" s="173">
        <v>2782</v>
      </c>
      <c r="H41" s="173">
        <v>78</v>
      </c>
      <c r="I41" s="174" t="s">
        <v>503</v>
      </c>
      <c r="J41" s="165" t="s">
        <v>770</v>
      </c>
      <c r="K41" s="165" t="s">
        <v>615</v>
      </c>
      <c r="L41" s="165"/>
      <c r="M41" s="165"/>
      <c r="N41" s="179"/>
      <c r="O41" s="179"/>
      <c r="P41" s="179"/>
      <c r="Q41" s="180"/>
      <c r="R41" s="158" t="str">
        <f t="shared" si="0"/>
        <v>x</v>
      </c>
      <c r="S41" s="158" t="str">
        <f t="shared" ref="S41:S48" si="16">IF(D41=E41,"0","x")</f>
        <v>x</v>
      </c>
      <c r="T41" s="148" t="str">
        <f t="shared" si="10"/>
        <v>사유지</v>
      </c>
      <c r="U41" s="149"/>
      <c r="V41" s="150" t="str">
        <f t="shared" si="11"/>
        <v>317</v>
      </c>
      <c r="W41" s="149" t="b">
        <f t="shared" si="12"/>
        <v>1</v>
      </c>
    </row>
    <row r="42" spans="1:23" s="157" customFormat="1" ht="23.1" customHeight="1">
      <c r="A42" s="238">
        <v>35</v>
      </c>
      <c r="B42" s="239" t="s">
        <v>594</v>
      </c>
      <c r="C42" s="239" t="s">
        <v>511</v>
      </c>
      <c r="D42" s="245" t="s">
        <v>543</v>
      </c>
      <c r="E42" s="245" t="s">
        <v>637</v>
      </c>
      <c r="F42" s="239" t="s">
        <v>29</v>
      </c>
      <c r="G42" s="241">
        <v>1630</v>
      </c>
      <c r="H42" s="173" t="s">
        <v>732</v>
      </c>
      <c r="I42" s="174" t="s">
        <v>503</v>
      </c>
      <c r="J42" s="165" t="s">
        <v>771</v>
      </c>
      <c r="K42" s="165" t="s">
        <v>729</v>
      </c>
      <c r="L42" s="242" t="s">
        <v>728</v>
      </c>
      <c r="M42" s="165"/>
      <c r="N42" s="179"/>
      <c r="O42" s="179"/>
      <c r="P42" s="179"/>
      <c r="Q42" s="180"/>
      <c r="R42" s="158" t="str">
        <f t="shared" si="0"/>
        <v>x</v>
      </c>
      <c r="S42" s="158" t="str">
        <f t="shared" si="16"/>
        <v>x</v>
      </c>
      <c r="T42" s="148" t="str">
        <f t="shared" si="10"/>
        <v>사유지</v>
      </c>
      <c r="U42" s="149"/>
      <c r="V42" s="150" t="str">
        <f t="shared" si="11"/>
        <v>318</v>
      </c>
      <c r="W42" s="149" t="b">
        <f t="shared" si="12"/>
        <v>1</v>
      </c>
    </row>
    <row r="43" spans="1:23" s="157" customFormat="1" ht="23.1" customHeight="1">
      <c r="A43" s="238"/>
      <c r="B43" s="239"/>
      <c r="C43" s="239"/>
      <c r="D43" s="245"/>
      <c r="E43" s="245"/>
      <c r="F43" s="239"/>
      <c r="G43" s="241"/>
      <c r="H43" s="173" t="s">
        <v>732</v>
      </c>
      <c r="I43" s="174" t="s">
        <v>503</v>
      </c>
      <c r="J43" s="165" t="s">
        <v>772</v>
      </c>
      <c r="K43" s="165" t="s">
        <v>730</v>
      </c>
      <c r="L43" s="242" t="s">
        <v>728</v>
      </c>
      <c r="M43" s="165"/>
      <c r="N43" s="165"/>
      <c r="O43" s="165"/>
      <c r="P43" s="165"/>
      <c r="Q43" s="166"/>
      <c r="R43" s="156" t="str">
        <f t="shared" ref="R43" si="17">IF(G43=H43,"0","x")</f>
        <v>x</v>
      </c>
      <c r="S43" s="156"/>
      <c r="T43" s="153" t="str">
        <f t="shared" ref="T43" si="18">IF(J43="국(국토교통부)","국유지",IF(J43="국(건설부)","국유지",IF(J43="국(농림수산부)","국유지",IF(J43="국(농림축산식품부)","국유지",IF(J43="국(기획재정부)","국유지",IF(J43="사천시","공유지",IF(J43="경상남도","공유지","사유지")))))))</f>
        <v>사유지</v>
      </c>
      <c r="U43" s="149"/>
      <c r="V43" s="150">
        <f t="shared" ref="V43" si="19">D43</f>
        <v>0</v>
      </c>
      <c r="W43" s="149" t="b">
        <f t="shared" si="12"/>
        <v>0</v>
      </c>
    </row>
    <row r="44" spans="1:23" s="157" customFormat="1" ht="26.1" customHeight="1">
      <c r="A44" s="145">
        <v>36</v>
      </c>
      <c r="B44" s="172" t="s">
        <v>594</v>
      </c>
      <c r="C44" s="172" t="s">
        <v>511</v>
      </c>
      <c r="D44" s="178" t="s">
        <v>544</v>
      </c>
      <c r="E44" s="178" t="s">
        <v>638</v>
      </c>
      <c r="F44" s="172" t="s">
        <v>29</v>
      </c>
      <c r="G44" s="173">
        <v>687</v>
      </c>
      <c r="H44" s="173">
        <v>34</v>
      </c>
      <c r="I44" s="174" t="s">
        <v>503</v>
      </c>
      <c r="J44" s="165" t="s">
        <v>773</v>
      </c>
      <c r="K44" s="165" t="s">
        <v>674</v>
      </c>
      <c r="L44" s="165"/>
      <c r="M44" s="165"/>
      <c r="N44" s="165" t="s">
        <v>709</v>
      </c>
      <c r="O44" s="165" t="s">
        <v>715</v>
      </c>
      <c r="P44" s="165" t="s">
        <v>706</v>
      </c>
      <c r="Q44" s="166"/>
      <c r="R44" s="158" t="str">
        <f t="shared" si="0"/>
        <v>x</v>
      </c>
      <c r="S44" s="158" t="str">
        <f t="shared" si="16"/>
        <v>x</v>
      </c>
      <c r="T44" s="148" t="str">
        <f t="shared" si="10"/>
        <v>사유지</v>
      </c>
      <c r="U44" s="149"/>
      <c r="V44" s="150" t="str">
        <f t="shared" si="11"/>
        <v>319</v>
      </c>
      <c r="W44" s="149" t="b">
        <f t="shared" si="12"/>
        <v>1</v>
      </c>
    </row>
    <row r="45" spans="1:23" s="157" customFormat="1" ht="26.1" customHeight="1">
      <c r="A45" s="145">
        <v>37</v>
      </c>
      <c r="B45" s="172" t="s">
        <v>594</v>
      </c>
      <c r="C45" s="172" t="s">
        <v>511</v>
      </c>
      <c r="D45" s="178" t="s">
        <v>545</v>
      </c>
      <c r="E45" s="178" t="s">
        <v>639</v>
      </c>
      <c r="F45" s="172" t="s">
        <v>29</v>
      </c>
      <c r="G45" s="173">
        <v>718</v>
      </c>
      <c r="H45" s="173">
        <v>35</v>
      </c>
      <c r="I45" s="174" t="s">
        <v>503</v>
      </c>
      <c r="J45" s="165" t="s">
        <v>774</v>
      </c>
      <c r="K45" s="165" t="s">
        <v>616</v>
      </c>
      <c r="L45" s="165"/>
      <c r="M45" s="165"/>
      <c r="N45" s="179"/>
      <c r="O45" s="179"/>
      <c r="P45" s="179"/>
      <c r="Q45" s="180"/>
      <c r="R45" s="158" t="str">
        <f t="shared" si="0"/>
        <v>x</v>
      </c>
      <c r="S45" s="158" t="str">
        <f t="shared" si="16"/>
        <v>x</v>
      </c>
      <c r="T45" s="148" t="str">
        <f t="shared" si="10"/>
        <v>사유지</v>
      </c>
      <c r="U45" s="149"/>
      <c r="V45" s="150" t="str">
        <f t="shared" si="11"/>
        <v>320</v>
      </c>
      <c r="W45" s="149" t="b">
        <f t="shared" si="12"/>
        <v>1</v>
      </c>
    </row>
    <row r="46" spans="1:23" s="157" customFormat="1" ht="26.1" customHeight="1">
      <c r="A46" s="145">
        <v>38</v>
      </c>
      <c r="B46" s="172" t="s">
        <v>594</v>
      </c>
      <c r="C46" s="172" t="s">
        <v>511</v>
      </c>
      <c r="D46" s="178" t="s">
        <v>546</v>
      </c>
      <c r="E46" s="178" t="s">
        <v>640</v>
      </c>
      <c r="F46" s="172" t="s">
        <v>29</v>
      </c>
      <c r="G46" s="173">
        <v>3367</v>
      </c>
      <c r="H46" s="173">
        <v>71</v>
      </c>
      <c r="I46" s="174" t="s">
        <v>503</v>
      </c>
      <c r="J46" s="165" t="s">
        <v>775</v>
      </c>
      <c r="K46" s="165" t="s">
        <v>617</v>
      </c>
      <c r="L46" s="165"/>
      <c r="M46" s="165"/>
      <c r="N46" s="179"/>
      <c r="O46" s="179"/>
      <c r="P46" s="179"/>
      <c r="Q46" s="180"/>
      <c r="R46" s="158" t="str">
        <f t="shared" si="0"/>
        <v>x</v>
      </c>
      <c r="S46" s="158" t="str">
        <f t="shared" si="16"/>
        <v>x</v>
      </c>
      <c r="T46" s="148" t="str">
        <f t="shared" si="10"/>
        <v>사유지</v>
      </c>
      <c r="U46" s="149"/>
      <c r="V46" s="150" t="str">
        <f t="shared" si="11"/>
        <v>323</v>
      </c>
      <c r="W46" s="149" t="b">
        <f t="shared" si="12"/>
        <v>1</v>
      </c>
    </row>
    <row r="47" spans="1:23" s="157" customFormat="1" ht="26.1" customHeight="1">
      <c r="A47" s="145">
        <v>39</v>
      </c>
      <c r="B47" s="172" t="s">
        <v>594</v>
      </c>
      <c r="C47" s="172" t="s">
        <v>511</v>
      </c>
      <c r="D47" s="245" t="s">
        <v>547</v>
      </c>
      <c r="E47" s="243" t="s">
        <v>671</v>
      </c>
      <c r="F47" s="172" t="s">
        <v>31</v>
      </c>
      <c r="G47" s="173">
        <v>1287</v>
      </c>
      <c r="H47" s="173">
        <v>46</v>
      </c>
      <c r="I47" s="174" t="s">
        <v>503</v>
      </c>
      <c r="J47" s="165" t="s">
        <v>776</v>
      </c>
      <c r="K47" s="165" t="s">
        <v>618</v>
      </c>
      <c r="L47" s="165"/>
      <c r="M47" s="165"/>
      <c r="N47" s="165"/>
      <c r="O47" s="165"/>
      <c r="P47" s="165"/>
      <c r="Q47" s="166"/>
      <c r="R47" s="156" t="str">
        <f t="shared" si="0"/>
        <v>x</v>
      </c>
      <c r="S47" s="156" t="str">
        <f t="shared" si="16"/>
        <v>x</v>
      </c>
      <c r="T47" s="153" t="str">
        <f t="shared" si="10"/>
        <v>사유지</v>
      </c>
      <c r="U47" s="149"/>
      <c r="V47" s="150" t="str">
        <f t="shared" si="11"/>
        <v>29-14</v>
      </c>
      <c r="W47" s="149" t="b">
        <f t="shared" si="12"/>
        <v>1</v>
      </c>
    </row>
    <row r="48" spans="1:23" s="157" customFormat="1" ht="26.1" customHeight="1">
      <c r="A48" s="146" t="s">
        <v>695</v>
      </c>
      <c r="B48" s="172" t="s">
        <v>594</v>
      </c>
      <c r="C48" s="172" t="s">
        <v>511</v>
      </c>
      <c r="D48" s="245"/>
      <c r="E48" s="243" t="s">
        <v>672</v>
      </c>
      <c r="F48" s="172" t="s">
        <v>31</v>
      </c>
      <c r="G48" s="173">
        <v>1287</v>
      </c>
      <c r="H48" s="173">
        <v>10</v>
      </c>
      <c r="I48" s="165" t="s">
        <v>595</v>
      </c>
      <c r="J48" s="165" t="s">
        <v>777</v>
      </c>
      <c r="K48" s="165" t="s">
        <v>618</v>
      </c>
      <c r="L48" s="165"/>
      <c r="M48" s="165"/>
      <c r="N48" s="165"/>
      <c r="O48" s="165"/>
      <c r="P48" s="165"/>
      <c r="Q48" s="166"/>
      <c r="R48" s="156"/>
      <c r="S48" s="156" t="str">
        <f t="shared" si="16"/>
        <v>x</v>
      </c>
      <c r="T48" s="153"/>
      <c r="U48" s="149"/>
      <c r="V48" s="150"/>
      <c r="W48" s="149"/>
    </row>
    <row r="49" spans="1:23" s="157" customFormat="1" ht="26.1" customHeight="1">
      <c r="A49" s="145">
        <v>40</v>
      </c>
      <c r="B49" s="172" t="s">
        <v>594</v>
      </c>
      <c r="C49" s="172" t="s">
        <v>511</v>
      </c>
      <c r="D49" s="178" t="s">
        <v>548</v>
      </c>
      <c r="E49" s="243" t="s">
        <v>673</v>
      </c>
      <c r="F49" s="172" t="s">
        <v>29</v>
      </c>
      <c r="G49" s="173">
        <v>466</v>
      </c>
      <c r="H49" s="173">
        <v>321</v>
      </c>
      <c r="I49" s="174" t="s">
        <v>503</v>
      </c>
      <c r="J49" s="165" t="s">
        <v>778</v>
      </c>
      <c r="K49" s="165" t="s">
        <v>674</v>
      </c>
      <c r="L49" s="165"/>
      <c r="M49" s="165"/>
      <c r="N49" s="165" t="s">
        <v>709</v>
      </c>
      <c r="O49" s="165" t="s">
        <v>715</v>
      </c>
      <c r="P49" s="165" t="s">
        <v>706</v>
      </c>
      <c r="Q49" s="166"/>
      <c r="R49" s="156" t="str">
        <f t="shared" ref="R49:R95" si="20">IF(G49=H49,"0","x")</f>
        <v>x</v>
      </c>
      <c r="S49" s="156"/>
      <c r="T49" s="153" t="str">
        <f t="shared" ref="T49:T95" si="21">IF(J49="국(국토교통부)","국유지",IF(J49="국(건설부)","국유지",IF(J49="국(농림수산부)","국유지",IF(J49="국(농림축산식품부)","국유지",IF(J49="국(기획재정부)","국유지",IF(J49="사천시","공유지",IF(J49="경상남도","공유지","사유지")))))))</f>
        <v>사유지</v>
      </c>
      <c r="U49" s="149"/>
      <c r="V49" s="150" t="str">
        <f t="shared" ref="V49:V95" si="22">D49</f>
        <v>41</v>
      </c>
      <c r="W49" s="149" t="b">
        <f t="shared" ref="W49:W96" si="23">COUNTIF($V$4:$V$119,V49)=1</f>
        <v>1</v>
      </c>
    </row>
    <row r="50" spans="1:23" s="157" customFormat="1" ht="26.1" customHeight="1">
      <c r="A50" s="145">
        <v>41</v>
      </c>
      <c r="B50" s="172" t="s">
        <v>594</v>
      </c>
      <c r="C50" s="172" t="s">
        <v>511</v>
      </c>
      <c r="D50" s="178" t="s">
        <v>549</v>
      </c>
      <c r="E50" s="243" t="s">
        <v>686</v>
      </c>
      <c r="F50" s="172" t="s">
        <v>31</v>
      </c>
      <c r="G50" s="173">
        <v>2483</v>
      </c>
      <c r="H50" s="173">
        <v>218</v>
      </c>
      <c r="I50" s="174" t="s">
        <v>503</v>
      </c>
      <c r="J50" s="165" t="s">
        <v>779</v>
      </c>
      <c r="K50" s="165" t="s">
        <v>619</v>
      </c>
      <c r="L50" s="165"/>
      <c r="M50" s="165"/>
      <c r="N50" s="41"/>
      <c r="O50" s="41"/>
      <c r="P50" s="40"/>
      <c r="Q50" s="167"/>
      <c r="R50" s="156" t="str">
        <f t="shared" si="20"/>
        <v>x</v>
      </c>
      <c r="S50" s="156"/>
      <c r="T50" s="153" t="str">
        <f t="shared" si="21"/>
        <v>사유지</v>
      </c>
      <c r="U50" s="149"/>
      <c r="V50" s="150" t="str">
        <f t="shared" si="22"/>
        <v>129</v>
      </c>
      <c r="W50" s="149" t="b">
        <f t="shared" si="23"/>
        <v>1</v>
      </c>
    </row>
    <row r="51" spans="1:23" s="157" customFormat="1" ht="26.1" customHeight="1">
      <c r="A51" s="145">
        <v>42</v>
      </c>
      <c r="B51" s="172" t="s">
        <v>594</v>
      </c>
      <c r="C51" s="172" t="s">
        <v>511</v>
      </c>
      <c r="D51" s="178" t="s">
        <v>550</v>
      </c>
      <c r="E51" s="243" t="s">
        <v>692</v>
      </c>
      <c r="F51" s="172" t="s">
        <v>31</v>
      </c>
      <c r="G51" s="173">
        <v>259</v>
      </c>
      <c r="H51" s="173">
        <v>259</v>
      </c>
      <c r="I51" s="174" t="s">
        <v>503</v>
      </c>
      <c r="J51" s="165" t="s">
        <v>767</v>
      </c>
      <c r="K51" s="165" t="s">
        <v>612</v>
      </c>
      <c r="L51" s="165"/>
      <c r="M51" s="165"/>
      <c r="N51" s="41"/>
      <c r="O51" s="41"/>
      <c r="P51" s="41"/>
      <c r="Q51" s="162"/>
      <c r="R51" s="156" t="str">
        <f t="shared" si="20"/>
        <v>0</v>
      </c>
      <c r="S51" s="156"/>
      <c r="T51" s="153" t="str">
        <f t="shared" si="21"/>
        <v>사유지</v>
      </c>
      <c r="U51" s="149"/>
      <c r="V51" s="150" t="str">
        <f t="shared" si="22"/>
        <v>144-5</v>
      </c>
      <c r="W51" s="149" t="b">
        <f t="shared" si="23"/>
        <v>1</v>
      </c>
    </row>
    <row r="52" spans="1:23" s="157" customFormat="1" ht="26.1" customHeight="1">
      <c r="A52" s="145">
        <v>43</v>
      </c>
      <c r="B52" s="172" t="s">
        <v>594</v>
      </c>
      <c r="C52" s="172" t="s">
        <v>511</v>
      </c>
      <c r="D52" s="178" t="s">
        <v>551</v>
      </c>
      <c r="E52" s="178" t="s">
        <v>551</v>
      </c>
      <c r="F52" s="172" t="s">
        <v>28</v>
      </c>
      <c r="G52" s="173">
        <v>326</v>
      </c>
      <c r="H52" s="173">
        <v>100</v>
      </c>
      <c r="I52" s="174" t="s">
        <v>503</v>
      </c>
      <c r="J52" s="165" t="s">
        <v>58</v>
      </c>
      <c r="K52" s="165"/>
      <c r="L52" s="165"/>
      <c r="M52" s="165"/>
      <c r="N52" s="165"/>
      <c r="O52" s="165"/>
      <c r="P52" s="165"/>
      <c r="Q52" s="166"/>
      <c r="R52" s="156" t="str">
        <f t="shared" si="20"/>
        <v>x</v>
      </c>
      <c r="S52" s="156"/>
      <c r="T52" s="153" t="str">
        <f t="shared" si="21"/>
        <v>사유지</v>
      </c>
      <c r="U52" s="149"/>
      <c r="V52" s="150" t="str">
        <f t="shared" si="22"/>
        <v>144-3</v>
      </c>
      <c r="W52" s="149" t="b">
        <f t="shared" si="23"/>
        <v>1</v>
      </c>
    </row>
    <row r="53" spans="1:23" s="157" customFormat="1" ht="26.1" customHeight="1">
      <c r="A53" s="145">
        <v>44</v>
      </c>
      <c r="B53" s="172" t="s">
        <v>594</v>
      </c>
      <c r="C53" s="172" t="s">
        <v>511</v>
      </c>
      <c r="D53" s="178" t="s">
        <v>552</v>
      </c>
      <c r="E53" s="243" t="s">
        <v>687</v>
      </c>
      <c r="F53" s="172" t="s">
        <v>28</v>
      </c>
      <c r="G53" s="173">
        <v>205</v>
      </c>
      <c r="H53" s="173">
        <v>109</v>
      </c>
      <c r="I53" s="174" t="s">
        <v>503</v>
      </c>
      <c r="J53" s="165" t="s">
        <v>780</v>
      </c>
      <c r="K53" s="165" t="s">
        <v>598</v>
      </c>
      <c r="L53" s="165"/>
      <c r="M53" s="165"/>
      <c r="N53" s="165"/>
      <c r="O53" s="165"/>
      <c r="P53" s="165"/>
      <c r="Q53" s="166"/>
      <c r="R53" s="156" t="str">
        <f t="shared" si="20"/>
        <v>x</v>
      </c>
      <c r="S53" s="156"/>
      <c r="T53" s="153" t="str">
        <f t="shared" si="21"/>
        <v>사유지</v>
      </c>
      <c r="U53" s="149"/>
      <c r="V53" s="150" t="str">
        <f t="shared" si="22"/>
        <v>144-2</v>
      </c>
      <c r="W53" s="149" t="b">
        <f t="shared" si="23"/>
        <v>1</v>
      </c>
    </row>
    <row r="54" spans="1:23" s="157" customFormat="1" ht="26.1" customHeight="1">
      <c r="A54" s="145">
        <v>45</v>
      </c>
      <c r="B54" s="172" t="s">
        <v>594</v>
      </c>
      <c r="C54" s="172" t="s">
        <v>511</v>
      </c>
      <c r="D54" s="178" t="s">
        <v>98</v>
      </c>
      <c r="E54" s="178" t="s">
        <v>98</v>
      </c>
      <c r="F54" s="172" t="s">
        <v>28</v>
      </c>
      <c r="G54" s="173">
        <v>1390</v>
      </c>
      <c r="H54" s="173">
        <v>33</v>
      </c>
      <c r="I54" s="174" t="s">
        <v>503</v>
      </c>
      <c r="J54" s="165" t="s">
        <v>59</v>
      </c>
      <c r="K54" s="165"/>
      <c r="L54" s="165"/>
      <c r="M54" s="165"/>
      <c r="N54" s="41"/>
      <c r="O54" s="41"/>
      <c r="P54" s="40"/>
      <c r="Q54" s="167"/>
      <c r="R54" s="156" t="str">
        <f t="shared" si="20"/>
        <v>x</v>
      </c>
      <c r="S54" s="156"/>
      <c r="T54" s="153" t="str">
        <f t="shared" si="21"/>
        <v>국유지</v>
      </c>
      <c r="U54" s="149"/>
      <c r="V54" s="150" t="str">
        <f t="shared" si="22"/>
        <v>1283</v>
      </c>
      <c r="W54" s="149" t="b">
        <f t="shared" si="23"/>
        <v>1</v>
      </c>
    </row>
    <row r="55" spans="1:23" s="157" customFormat="1" ht="26.1" customHeight="1">
      <c r="A55" s="146">
        <v>46</v>
      </c>
      <c r="B55" s="172" t="s">
        <v>594</v>
      </c>
      <c r="C55" s="172" t="s">
        <v>511</v>
      </c>
      <c r="D55" s="178" t="s">
        <v>553</v>
      </c>
      <c r="E55" s="178" t="s">
        <v>553</v>
      </c>
      <c r="F55" s="172" t="s">
        <v>28</v>
      </c>
      <c r="G55" s="173">
        <v>305</v>
      </c>
      <c r="H55" s="173">
        <v>75</v>
      </c>
      <c r="I55" s="174" t="s">
        <v>503</v>
      </c>
      <c r="J55" s="165" t="s">
        <v>58</v>
      </c>
      <c r="K55" s="165"/>
      <c r="L55" s="165"/>
      <c r="M55" s="165"/>
      <c r="N55" s="41"/>
      <c r="O55" s="41"/>
      <c r="P55" s="40"/>
      <c r="Q55" s="167"/>
      <c r="R55" s="156" t="str">
        <f t="shared" si="20"/>
        <v>x</v>
      </c>
      <c r="S55" s="156"/>
      <c r="T55" s="153" t="str">
        <f t="shared" si="21"/>
        <v>사유지</v>
      </c>
      <c r="U55" s="149"/>
      <c r="V55" s="150" t="str">
        <f t="shared" si="22"/>
        <v>379</v>
      </c>
      <c r="W55" s="149" t="b">
        <f t="shared" si="23"/>
        <v>1</v>
      </c>
    </row>
    <row r="56" spans="1:23" s="157" customFormat="1" ht="26.1" customHeight="1">
      <c r="A56" s="145">
        <v>47</v>
      </c>
      <c r="B56" s="172" t="s">
        <v>594</v>
      </c>
      <c r="C56" s="172" t="s">
        <v>511</v>
      </c>
      <c r="D56" s="178" t="s">
        <v>554</v>
      </c>
      <c r="E56" s="178" t="s">
        <v>554</v>
      </c>
      <c r="F56" s="172" t="s">
        <v>30</v>
      </c>
      <c r="G56" s="173">
        <v>26366</v>
      </c>
      <c r="H56" s="173">
        <v>11</v>
      </c>
      <c r="I56" s="174" t="s">
        <v>503</v>
      </c>
      <c r="J56" s="165" t="s">
        <v>235</v>
      </c>
      <c r="K56" s="165"/>
      <c r="L56" s="165"/>
      <c r="M56" s="165"/>
      <c r="N56" s="41"/>
      <c r="O56" s="155"/>
      <c r="P56" s="41"/>
      <c r="Q56" s="162"/>
      <c r="R56" s="156" t="str">
        <f t="shared" si="20"/>
        <v>x</v>
      </c>
      <c r="S56" s="156"/>
      <c r="T56" s="153" t="str">
        <f t="shared" si="21"/>
        <v>국유지</v>
      </c>
      <c r="U56" s="149"/>
      <c r="V56" s="150" t="str">
        <f t="shared" si="22"/>
        <v>211</v>
      </c>
      <c r="W56" s="149" t="b">
        <f t="shared" si="23"/>
        <v>1</v>
      </c>
    </row>
    <row r="57" spans="1:23" s="157" customFormat="1" ht="26.1" customHeight="1">
      <c r="A57" s="145">
        <v>48</v>
      </c>
      <c r="B57" s="172" t="s">
        <v>594</v>
      </c>
      <c r="C57" s="172" t="s">
        <v>511</v>
      </c>
      <c r="D57" s="178" t="s">
        <v>555</v>
      </c>
      <c r="E57" s="178" t="s">
        <v>555</v>
      </c>
      <c r="F57" s="172" t="s">
        <v>30</v>
      </c>
      <c r="G57" s="173">
        <v>5220</v>
      </c>
      <c r="H57" s="173">
        <v>5220</v>
      </c>
      <c r="I57" s="174" t="s">
        <v>503</v>
      </c>
      <c r="J57" s="165" t="s">
        <v>235</v>
      </c>
      <c r="K57" s="165"/>
      <c r="L57" s="165"/>
      <c r="M57" s="165"/>
      <c r="N57" s="41"/>
      <c r="O57" s="155"/>
      <c r="P57" s="41"/>
      <c r="Q57" s="162"/>
      <c r="R57" s="156" t="str">
        <f t="shared" si="20"/>
        <v>0</v>
      </c>
      <c r="S57" s="156"/>
      <c r="T57" s="153" t="str">
        <f t="shared" si="21"/>
        <v>국유지</v>
      </c>
      <c r="U57" s="149"/>
      <c r="V57" s="150" t="str">
        <f t="shared" si="22"/>
        <v>102</v>
      </c>
      <c r="W57" s="149" t="b">
        <f t="shared" si="23"/>
        <v>1</v>
      </c>
    </row>
    <row r="58" spans="1:23" s="164" customFormat="1" ht="23.1" customHeight="1">
      <c r="A58" s="238">
        <v>49</v>
      </c>
      <c r="B58" s="239" t="s">
        <v>594</v>
      </c>
      <c r="C58" s="239" t="s">
        <v>511</v>
      </c>
      <c r="D58" s="245" t="s">
        <v>556</v>
      </c>
      <c r="E58" s="240" t="s">
        <v>663</v>
      </c>
      <c r="F58" s="239" t="s">
        <v>29</v>
      </c>
      <c r="G58" s="241">
        <v>4985</v>
      </c>
      <c r="H58" s="173" t="s">
        <v>733</v>
      </c>
      <c r="I58" s="174" t="s">
        <v>503</v>
      </c>
      <c r="J58" s="165" t="s">
        <v>781</v>
      </c>
      <c r="K58" s="165" t="s">
        <v>620</v>
      </c>
      <c r="L58" s="242" t="s">
        <v>728</v>
      </c>
      <c r="M58" s="165"/>
      <c r="N58" s="165"/>
      <c r="O58" s="165"/>
      <c r="P58" s="165"/>
      <c r="Q58" s="166"/>
      <c r="R58" s="156" t="str">
        <f t="shared" si="20"/>
        <v>x</v>
      </c>
      <c r="S58" s="156"/>
      <c r="T58" s="153" t="str">
        <f t="shared" si="21"/>
        <v>사유지</v>
      </c>
      <c r="U58" s="152"/>
      <c r="V58" s="163" t="str">
        <f t="shared" si="22"/>
        <v>365</v>
      </c>
      <c r="W58" s="152" t="b">
        <f t="shared" si="23"/>
        <v>1</v>
      </c>
    </row>
    <row r="59" spans="1:23" s="157" customFormat="1" ht="23.1" customHeight="1">
      <c r="A59" s="238"/>
      <c r="B59" s="239"/>
      <c r="C59" s="239"/>
      <c r="D59" s="245"/>
      <c r="E59" s="240"/>
      <c r="F59" s="239"/>
      <c r="G59" s="241"/>
      <c r="H59" s="173" t="s">
        <v>733</v>
      </c>
      <c r="I59" s="174" t="s">
        <v>503</v>
      </c>
      <c r="J59" s="165" t="s">
        <v>753</v>
      </c>
      <c r="K59" s="165" t="s">
        <v>620</v>
      </c>
      <c r="L59" s="242" t="s">
        <v>728</v>
      </c>
      <c r="M59" s="165"/>
      <c r="N59" s="165"/>
      <c r="O59" s="165"/>
      <c r="P59" s="165"/>
      <c r="Q59" s="166"/>
      <c r="R59" s="156" t="str">
        <f t="shared" si="20"/>
        <v>x</v>
      </c>
      <c r="S59" s="156"/>
      <c r="T59" s="153" t="str">
        <f t="shared" si="21"/>
        <v>사유지</v>
      </c>
      <c r="U59" s="149"/>
      <c r="V59" s="150">
        <f t="shared" si="22"/>
        <v>0</v>
      </c>
      <c r="W59" s="149" t="b">
        <f t="shared" si="23"/>
        <v>0</v>
      </c>
    </row>
    <row r="60" spans="1:23" s="164" customFormat="1" ht="23.1" customHeight="1">
      <c r="A60" s="238">
        <v>50</v>
      </c>
      <c r="B60" s="239" t="s">
        <v>594</v>
      </c>
      <c r="C60" s="239" t="s">
        <v>511</v>
      </c>
      <c r="D60" s="245" t="s">
        <v>557</v>
      </c>
      <c r="E60" s="240" t="s">
        <v>662</v>
      </c>
      <c r="F60" s="239" t="s">
        <v>29</v>
      </c>
      <c r="G60" s="241">
        <v>2936</v>
      </c>
      <c r="H60" s="173" t="s">
        <v>734</v>
      </c>
      <c r="I60" s="174" t="s">
        <v>503</v>
      </c>
      <c r="J60" s="165" t="s">
        <v>782</v>
      </c>
      <c r="K60" s="165" t="s">
        <v>731</v>
      </c>
      <c r="L60" s="242" t="s">
        <v>728</v>
      </c>
      <c r="M60" s="165"/>
      <c r="N60" s="165"/>
      <c r="O60" s="165"/>
      <c r="P60" s="165"/>
      <c r="Q60" s="166"/>
      <c r="R60" s="156" t="str">
        <f t="shared" si="20"/>
        <v>x</v>
      </c>
      <c r="S60" s="156"/>
      <c r="T60" s="153" t="str">
        <f t="shared" si="21"/>
        <v>사유지</v>
      </c>
      <c r="U60" s="152"/>
      <c r="V60" s="163" t="str">
        <f t="shared" si="22"/>
        <v>363</v>
      </c>
      <c r="W60" s="152" t="b">
        <f t="shared" si="23"/>
        <v>1</v>
      </c>
    </row>
    <row r="61" spans="1:23" s="157" customFormat="1" ht="23.1" customHeight="1">
      <c r="A61" s="238"/>
      <c r="B61" s="239"/>
      <c r="C61" s="239"/>
      <c r="D61" s="245"/>
      <c r="E61" s="240"/>
      <c r="F61" s="239"/>
      <c r="G61" s="241"/>
      <c r="H61" s="173" t="s">
        <v>734</v>
      </c>
      <c r="I61" s="174" t="s">
        <v>503</v>
      </c>
      <c r="J61" s="165" t="s">
        <v>783</v>
      </c>
      <c r="K61" s="165" t="s">
        <v>621</v>
      </c>
      <c r="L61" s="242" t="s">
        <v>728</v>
      </c>
      <c r="M61" s="165"/>
      <c r="N61" s="165"/>
      <c r="O61" s="165"/>
      <c r="P61" s="165"/>
      <c r="Q61" s="166"/>
      <c r="R61" s="156" t="str">
        <f t="shared" ref="R61" si="24">IF(G61=H61,"0","x")</f>
        <v>x</v>
      </c>
      <c r="S61" s="156"/>
      <c r="T61" s="153" t="str">
        <f t="shared" ref="T61" si="25">IF(J61="국(국토교통부)","국유지",IF(J61="국(건설부)","국유지",IF(J61="국(농림수산부)","국유지",IF(J61="국(농림축산식품부)","국유지",IF(J61="국(기획재정부)","국유지",IF(J61="사천시","공유지",IF(J61="경상남도","공유지","사유지")))))))</f>
        <v>사유지</v>
      </c>
      <c r="U61" s="149"/>
      <c r="V61" s="150">
        <f t="shared" ref="V61" si="26">D61</f>
        <v>0</v>
      </c>
      <c r="W61" s="149" t="b">
        <f t="shared" si="23"/>
        <v>0</v>
      </c>
    </row>
    <row r="62" spans="1:23" s="164" customFormat="1" ht="26.1" customHeight="1">
      <c r="A62" s="145">
        <v>51</v>
      </c>
      <c r="B62" s="172" t="s">
        <v>594</v>
      </c>
      <c r="C62" s="172" t="s">
        <v>511</v>
      </c>
      <c r="D62" s="178" t="s">
        <v>558</v>
      </c>
      <c r="E62" s="243" t="s">
        <v>661</v>
      </c>
      <c r="F62" s="172" t="s">
        <v>29</v>
      </c>
      <c r="G62" s="173">
        <v>2873</v>
      </c>
      <c r="H62" s="173">
        <v>57</v>
      </c>
      <c r="I62" s="174" t="s">
        <v>503</v>
      </c>
      <c r="J62" s="165" t="s">
        <v>784</v>
      </c>
      <c r="K62" s="165" t="s">
        <v>622</v>
      </c>
      <c r="L62" s="165"/>
      <c r="M62" s="165"/>
      <c r="N62" s="165"/>
      <c r="O62" s="165"/>
      <c r="P62" s="165"/>
      <c r="Q62" s="166"/>
      <c r="R62" s="156" t="str">
        <f t="shared" si="20"/>
        <v>x</v>
      </c>
      <c r="S62" s="156"/>
      <c r="T62" s="153" t="str">
        <f t="shared" si="21"/>
        <v>사유지</v>
      </c>
      <c r="U62" s="152"/>
      <c r="V62" s="163" t="str">
        <f t="shared" si="22"/>
        <v>361</v>
      </c>
      <c r="W62" s="152" t="b">
        <f t="shared" si="23"/>
        <v>1</v>
      </c>
    </row>
    <row r="63" spans="1:23" s="164" customFormat="1" ht="26.1" customHeight="1">
      <c r="A63" s="145">
        <v>52</v>
      </c>
      <c r="B63" s="172" t="s">
        <v>594</v>
      </c>
      <c r="C63" s="172" t="s">
        <v>511</v>
      </c>
      <c r="D63" s="178" t="s">
        <v>559</v>
      </c>
      <c r="E63" s="243" t="s">
        <v>660</v>
      </c>
      <c r="F63" s="172" t="s">
        <v>29</v>
      </c>
      <c r="G63" s="173">
        <v>2913</v>
      </c>
      <c r="H63" s="173">
        <v>46</v>
      </c>
      <c r="I63" s="174" t="s">
        <v>503</v>
      </c>
      <c r="J63" s="165" t="s">
        <v>785</v>
      </c>
      <c r="K63" s="165" t="s">
        <v>623</v>
      </c>
      <c r="L63" s="165"/>
      <c r="M63" s="165"/>
      <c r="N63" s="165" t="s">
        <v>712</v>
      </c>
      <c r="O63" s="165" t="s">
        <v>714</v>
      </c>
      <c r="P63" s="165" t="s">
        <v>706</v>
      </c>
      <c r="Q63" s="166"/>
      <c r="R63" s="156" t="str">
        <f t="shared" si="20"/>
        <v>x</v>
      </c>
      <c r="S63" s="156"/>
      <c r="T63" s="153" t="str">
        <f t="shared" si="21"/>
        <v>사유지</v>
      </c>
      <c r="U63" s="152"/>
      <c r="V63" s="163" t="str">
        <f t="shared" si="22"/>
        <v>359</v>
      </c>
      <c r="W63" s="152" t="b">
        <f t="shared" si="23"/>
        <v>1</v>
      </c>
    </row>
    <row r="64" spans="1:23" s="164" customFormat="1" ht="23.1" customHeight="1">
      <c r="A64" s="238">
        <v>53</v>
      </c>
      <c r="B64" s="239" t="s">
        <v>594</v>
      </c>
      <c r="C64" s="239" t="s">
        <v>511</v>
      </c>
      <c r="D64" s="245" t="s">
        <v>560</v>
      </c>
      <c r="E64" s="240" t="s">
        <v>641</v>
      </c>
      <c r="F64" s="239" t="s">
        <v>29</v>
      </c>
      <c r="G64" s="241">
        <v>1684</v>
      </c>
      <c r="H64" s="173" t="s">
        <v>735</v>
      </c>
      <c r="I64" s="174" t="s">
        <v>503</v>
      </c>
      <c r="J64" s="165" t="s">
        <v>782</v>
      </c>
      <c r="K64" s="165" t="s">
        <v>731</v>
      </c>
      <c r="L64" s="242" t="s">
        <v>728</v>
      </c>
      <c r="M64" s="165"/>
      <c r="N64" s="165"/>
      <c r="O64" s="165"/>
      <c r="P64" s="165"/>
      <c r="Q64" s="166"/>
      <c r="R64" s="156" t="str">
        <f t="shared" si="20"/>
        <v>x</v>
      </c>
      <c r="S64" s="156"/>
      <c r="T64" s="153" t="str">
        <f t="shared" si="21"/>
        <v>사유지</v>
      </c>
      <c r="U64" s="152"/>
      <c r="V64" s="163" t="str">
        <f t="shared" si="22"/>
        <v>324</v>
      </c>
      <c r="W64" s="152" t="b">
        <f t="shared" si="23"/>
        <v>1</v>
      </c>
    </row>
    <row r="65" spans="1:23" s="157" customFormat="1" ht="23.1" customHeight="1">
      <c r="A65" s="238"/>
      <c r="B65" s="239"/>
      <c r="C65" s="239"/>
      <c r="D65" s="245"/>
      <c r="E65" s="240"/>
      <c r="F65" s="239"/>
      <c r="G65" s="241"/>
      <c r="H65" s="173" t="s">
        <v>735</v>
      </c>
      <c r="I65" s="174" t="s">
        <v>503</v>
      </c>
      <c r="J65" s="165" t="s">
        <v>783</v>
      </c>
      <c r="K65" s="165" t="s">
        <v>621</v>
      </c>
      <c r="L65" s="242" t="s">
        <v>728</v>
      </c>
      <c r="M65" s="165"/>
      <c r="N65" s="165"/>
      <c r="O65" s="165"/>
      <c r="P65" s="165"/>
      <c r="Q65" s="166"/>
      <c r="R65" s="156" t="str">
        <f t="shared" si="20"/>
        <v>x</v>
      </c>
      <c r="S65" s="156"/>
      <c r="T65" s="153" t="str">
        <f t="shared" si="21"/>
        <v>사유지</v>
      </c>
      <c r="U65" s="149"/>
      <c r="V65" s="150">
        <f t="shared" si="22"/>
        <v>0</v>
      </c>
      <c r="W65" s="149" t="b">
        <f t="shared" si="23"/>
        <v>0</v>
      </c>
    </row>
    <row r="66" spans="1:23" s="157" customFormat="1" ht="26.1" customHeight="1">
      <c r="A66" s="145">
        <v>54</v>
      </c>
      <c r="B66" s="172" t="s">
        <v>594</v>
      </c>
      <c r="C66" s="172" t="s">
        <v>511</v>
      </c>
      <c r="D66" s="178" t="s">
        <v>561</v>
      </c>
      <c r="E66" s="178" t="s">
        <v>561</v>
      </c>
      <c r="F66" s="172" t="s">
        <v>29</v>
      </c>
      <c r="G66" s="173">
        <v>88</v>
      </c>
      <c r="H66" s="173">
        <v>88</v>
      </c>
      <c r="I66" s="174" t="s">
        <v>503</v>
      </c>
      <c r="J66" s="165" t="s">
        <v>58</v>
      </c>
      <c r="K66" s="165"/>
      <c r="L66" s="165"/>
      <c r="M66" s="165"/>
      <c r="N66" s="165"/>
      <c r="O66" s="165"/>
      <c r="P66" s="165"/>
      <c r="Q66" s="166"/>
      <c r="R66" s="156" t="str">
        <f t="shared" si="20"/>
        <v>0</v>
      </c>
      <c r="S66" s="156"/>
      <c r="T66" s="153" t="str">
        <f t="shared" si="21"/>
        <v>사유지</v>
      </c>
      <c r="U66" s="149"/>
      <c r="V66" s="150" t="str">
        <f t="shared" si="22"/>
        <v>327-1</v>
      </c>
      <c r="W66" s="149" t="b">
        <f t="shared" si="23"/>
        <v>1</v>
      </c>
    </row>
    <row r="67" spans="1:23" s="157" customFormat="1" ht="26.1" customHeight="1">
      <c r="A67" s="145">
        <v>55</v>
      </c>
      <c r="B67" s="172" t="s">
        <v>594</v>
      </c>
      <c r="C67" s="172" t="s">
        <v>511</v>
      </c>
      <c r="D67" s="178" t="s">
        <v>562</v>
      </c>
      <c r="E67" s="178" t="s">
        <v>562</v>
      </c>
      <c r="F67" s="172" t="s">
        <v>29</v>
      </c>
      <c r="G67" s="173">
        <v>41</v>
      </c>
      <c r="H67" s="173">
        <v>41</v>
      </c>
      <c r="I67" s="174" t="s">
        <v>503</v>
      </c>
      <c r="J67" s="165" t="s">
        <v>58</v>
      </c>
      <c r="K67" s="165"/>
      <c r="L67" s="165"/>
      <c r="M67" s="165"/>
      <c r="N67" s="165"/>
      <c r="O67" s="165"/>
      <c r="P67" s="165"/>
      <c r="Q67" s="166"/>
      <c r="R67" s="156" t="str">
        <f t="shared" si="20"/>
        <v>0</v>
      </c>
      <c r="S67" s="156"/>
      <c r="T67" s="153" t="str">
        <f t="shared" si="21"/>
        <v>사유지</v>
      </c>
      <c r="U67" s="149"/>
      <c r="V67" s="150" t="str">
        <f t="shared" si="22"/>
        <v>328-1</v>
      </c>
      <c r="W67" s="149" t="b">
        <f t="shared" si="23"/>
        <v>1</v>
      </c>
    </row>
    <row r="68" spans="1:23" s="157" customFormat="1" ht="26.1" customHeight="1">
      <c r="A68" s="146">
        <v>56</v>
      </c>
      <c r="B68" s="172" t="s">
        <v>594</v>
      </c>
      <c r="C68" s="172" t="s">
        <v>511</v>
      </c>
      <c r="D68" s="178" t="s">
        <v>563</v>
      </c>
      <c r="E68" s="178" t="s">
        <v>563</v>
      </c>
      <c r="F68" s="172" t="s">
        <v>29</v>
      </c>
      <c r="G68" s="173">
        <v>3</v>
      </c>
      <c r="H68" s="173">
        <v>3</v>
      </c>
      <c r="I68" s="174" t="s">
        <v>503</v>
      </c>
      <c r="J68" s="165" t="s">
        <v>58</v>
      </c>
      <c r="K68" s="165"/>
      <c r="L68" s="165"/>
      <c r="M68" s="165"/>
      <c r="N68" s="165"/>
      <c r="O68" s="165"/>
      <c r="P68" s="165"/>
      <c r="Q68" s="166"/>
      <c r="R68" s="156" t="str">
        <f t="shared" si="20"/>
        <v>0</v>
      </c>
      <c r="S68" s="156"/>
      <c r="T68" s="153" t="str">
        <f t="shared" si="21"/>
        <v>사유지</v>
      </c>
      <c r="U68" s="149"/>
      <c r="V68" s="150" t="str">
        <f t="shared" si="22"/>
        <v>329-1</v>
      </c>
      <c r="W68" s="149" t="b">
        <f t="shared" si="23"/>
        <v>1</v>
      </c>
    </row>
    <row r="69" spans="1:23" s="157" customFormat="1" ht="26.1" customHeight="1">
      <c r="A69" s="145">
        <v>57</v>
      </c>
      <c r="B69" s="172" t="s">
        <v>594</v>
      </c>
      <c r="C69" s="172" t="s">
        <v>511</v>
      </c>
      <c r="D69" s="178" t="s">
        <v>564</v>
      </c>
      <c r="E69" s="243" t="s">
        <v>642</v>
      </c>
      <c r="F69" s="172" t="s">
        <v>29</v>
      </c>
      <c r="G69" s="173">
        <v>717</v>
      </c>
      <c r="H69" s="173">
        <v>14</v>
      </c>
      <c r="I69" s="174" t="s">
        <v>503</v>
      </c>
      <c r="J69" s="165" t="s">
        <v>786</v>
      </c>
      <c r="K69" s="165" t="s">
        <v>624</v>
      </c>
      <c r="L69" s="165"/>
      <c r="M69" s="165"/>
      <c r="N69" s="41"/>
      <c r="O69" s="41"/>
      <c r="P69" s="40"/>
      <c r="Q69" s="167"/>
      <c r="R69" s="156" t="str">
        <f t="shared" si="20"/>
        <v>x</v>
      </c>
      <c r="S69" s="156"/>
      <c r="T69" s="153" t="str">
        <f t="shared" si="21"/>
        <v>사유지</v>
      </c>
      <c r="U69" s="149"/>
      <c r="V69" s="150" t="str">
        <f t="shared" si="22"/>
        <v>329</v>
      </c>
      <c r="W69" s="149" t="b">
        <f t="shared" si="23"/>
        <v>1</v>
      </c>
    </row>
    <row r="70" spans="1:23" s="157" customFormat="1" ht="26.1" customHeight="1">
      <c r="A70" s="145">
        <v>58</v>
      </c>
      <c r="B70" s="172" t="s">
        <v>594</v>
      </c>
      <c r="C70" s="172" t="s">
        <v>511</v>
      </c>
      <c r="D70" s="178" t="s">
        <v>565</v>
      </c>
      <c r="E70" s="243" t="s">
        <v>643</v>
      </c>
      <c r="F70" s="172" t="s">
        <v>29</v>
      </c>
      <c r="G70" s="173">
        <v>1134</v>
      </c>
      <c r="H70" s="173">
        <v>35</v>
      </c>
      <c r="I70" s="174" t="s">
        <v>503</v>
      </c>
      <c r="J70" s="165" t="s">
        <v>786</v>
      </c>
      <c r="K70" s="165" t="s">
        <v>624</v>
      </c>
      <c r="L70" s="165"/>
      <c r="M70" s="165"/>
      <c r="N70" s="165"/>
      <c r="O70" s="165"/>
      <c r="P70" s="165"/>
      <c r="Q70" s="166"/>
      <c r="R70" s="156" t="str">
        <f t="shared" si="20"/>
        <v>x</v>
      </c>
      <c r="S70" s="156"/>
      <c r="T70" s="153" t="str">
        <f t="shared" si="21"/>
        <v>사유지</v>
      </c>
      <c r="U70" s="149"/>
      <c r="V70" s="150" t="str">
        <f t="shared" si="22"/>
        <v>330</v>
      </c>
      <c r="W70" s="149" t="b">
        <f t="shared" si="23"/>
        <v>1</v>
      </c>
    </row>
    <row r="71" spans="1:23" s="157" customFormat="1" ht="26.1" customHeight="1">
      <c r="A71" s="145">
        <v>59</v>
      </c>
      <c r="B71" s="172" t="s">
        <v>594</v>
      </c>
      <c r="C71" s="172" t="s">
        <v>511</v>
      </c>
      <c r="D71" s="178" t="s">
        <v>566</v>
      </c>
      <c r="E71" s="243" t="s">
        <v>644</v>
      </c>
      <c r="F71" s="172" t="s">
        <v>29</v>
      </c>
      <c r="G71" s="173">
        <v>898</v>
      </c>
      <c r="H71" s="173">
        <v>26</v>
      </c>
      <c r="I71" s="174" t="s">
        <v>503</v>
      </c>
      <c r="J71" s="165" t="s">
        <v>787</v>
      </c>
      <c r="K71" s="165" t="s">
        <v>697</v>
      </c>
      <c r="L71" s="165"/>
      <c r="M71" s="244" t="s">
        <v>699</v>
      </c>
      <c r="N71" s="165"/>
      <c r="O71" s="165"/>
      <c r="P71" s="165"/>
      <c r="Q71" s="166"/>
      <c r="R71" s="156" t="str">
        <f t="shared" si="20"/>
        <v>x</v>
      </c>
      <c r="S71" s="156"/>
      <c r="T71" s="153" t="str">
        <f t="shared" si="21"/>
        <v>사유지</v>
      </c>
      <c r="U71" s="149"/>
      <c r="V71" s="150" t="str">
        <f t="shared" si="22"/>
        <v>331</v>
      </c>
      <c r="W71" s="149" t="b">
        <f t="shared" si="23"/>
        <v>1</v>
      </c>
    </row>
    <row r="72" spans="1:23" s="157" customFormat="1" ht="26.1" customHeight="1">
      <c r="A72" s="145">
        <v>60</v>
      </c>
      <c r="B72" s="172" t="s">
        <v>594</v>
      </c>
      <c r="C72" s="172" t="s">
        <v>511</v>
      </c>
      <c r="D72" s="178" t="s">
        <v>567</v>
      </c>
      <c r="E72" s="243" t="s">
        <v>645</v>
      </c>
      <c r="F72" s="172" t="s">
        <v>29</v>
      </c>
      <c r="G72" s="173">
        <v>639</v>
      </c>
      <c r="H72" s="173">
        <v>16</v>
      </c>
      <c r="I72" s="174" t="s">
        <v>503</v>
      </c>
      <c r="J72" s="165" t="s">
        <v>788</v>
      </c>
      <c r="K72" s="165" t="s">
        <v>625</v>
      </c>
      <c r="L72" s="165"/>
      <c r="M72" s="165"/>
      <c r="N72" s="165"/>
      <c r="O72" s="165"/>
      <c r="P72" s="165"/>
      <c r="Q72" s="166"/>
      <c r="R72" s="156" t="str">
        <f t="shared" si="20"/>
        <v>x</v>
      </c>
      <c r="S72" s="156"/>
      <c r="T72" s="153" t="str">
        <f t="shared" si="21"/>
        <v>사유지</v>
      </c>
      <c r="U72" s="149"/>
      <c r="V72" s="150" t="str">
        <f t="shared" si="22"/>
        <v>332</v>
      </c>
      <c r="W72" s="149" t="b">
        <f t="shared" si="23"/>
        <v>1</v>
      </c>
    </row>
    <row r="73" spans="1:23" s="157" customFormat="1" ht="26.1" customHeight="1">
      <c r="A73" s="145">
        <v>61</v>
      </c>
      <c r="B73" s="172" t="s">
        <v>594</v>
      </c>
      <c r="C73" s="172" t="s">
        <v>511</v>
      </c>
      <c r="D73" s="178" t="s">
        <v>568</v>
      </c>
      <c r="E73" s="243" t="s">
        <v>646</v>
      </c>
      <c r="F73" s="172" t="s">
        <v>29</v>
      </c>
      <c r="G73" s="173">
        <v>2818</v>
      </c>
      <c r="H73" s="173">
        <v>57</v>
      </c>
      <c r="I73" s="174" t="s">
        <v>503</v>
      </c>
      <c r="J73" s="165" t="s">
        <v>789</v>
      </c>
      <c r="K73" s="165" t="s">
        <v>626</v>
      </c>
      <c r="L73" s="165"/>
      <c r="M73" s="165"/>
      <c r="N73" s="165"/>
      <c r="O73" s="165"/>
      <c r="P73" s="165"/>
      <c r="Q73" s="166"/>
      <c r="R73" s="156" t="str">
        <f t="shared" si="20"/>
        <v>x</v>
      </c>
      <c r="S73" s="156"/>
      <c r="T73" s="153" t="str">
        <f t="shared" si="21"/>
        <v>사유지</v>
      </c>
      <c r="U73" s="149"/>
      <c r="V73" s="150" t="str">
        <f t="shared" si="22"/>
        <v>333</v>
      </c>
      <c r="W73" s="149" t="b">
        <f t="shared" si="23"/>
        <v>1</v>
      </c>
    </row>
    <row r="74" spans="1:23" s="157" customFormat="1" ht="26.1" customHeight="1">
      <c r="A74" s="145">
        <v>62</v>
      </c>
      <c r="B74" s="172" t="s">
        <v>594</v>
      </c>
      <c r="C74" s="172" t="s">
        <v>511</v>
      </c>
      <c r="D74" s="178" t="s">
        <v>569</v>
      </c>
      <c r="E74" s="243" t="s">
        <v>647</v>
      </c>
      <c r="F74" s="172" t="s">
        <v>29</v>
      </c>
      <c r="G74" s="173">
        <v>3033</v>
      </c>
      <c r="H74" s="173">
        <v>42</v>
      </c>
      <c r="I74" s="174" t="s">
        <v>503</v>
      </c>
      <c r="J74" s="165" t="s">
        <v>750</v>
      </c>
      <c r="K74" s="165" t="s">
        <v>598</v>
      </c>
      <c r="L74" s="165"/>
      <c r="M74" s="165"/>
      <c r="N74" s="165"/>
      <c r="O74" s="165"/>
      <c r="P74" s="165"/>
      <c r="Q74" s="166"/>
      <c r="R74" s="156" t="str">
        <f t="shared" si="20"/>
        <v>x</v>
      </c>
      <c r="S74" s="156"/>
      <c r="T74" s="153" t="str">
        <f t="shared" si="21"/>
        <v>사유지</v>
      </c>
      <c r="U74" s="149"/>
      <c r="V74" s="150" t="str">
        <f t="shared" si="22"/>
        <v>334</v>
      </c>
      <c r="W74" s="149" t="b">
        <f t="shared" si="23"/>
        <v>1</v>
      </c>
    </row>
    <row r="75" spans="1:23" s="157" customFormat="1" ht="26.1" customHeight="1">
      <c r="A75" s="145">
        <v>63</v>
      </c>
      <c r="B75" s="172" t="s">
        <v>594</v>
      </c>
      <c r="C75" s="172" t="s">
        <v>511</v>
      </c>
      <c r="D75" s="178" t="s">
        <v>570</v>
      </c>
      <c r="E75" s="243" t="s">
        <v>648</v>
      </c>
      <c r="F75" s="172" t="s">
        <v>29</v>
      </c>
      <c r="G75" s="173">
        <v>1229</v>
      </c>
      <c r="H75" s="173">
        <v>11</v>
      </c>
      <c r="I75" s="174" t="s">
        <v>503</v>
      </c>
      <c r="J75" s="165" t="s">
        <v>790</v>
      </c>
      <c r="K75" s="165" t="s">
        <v>598</v>
      </c>
      <c r="L75" s="165"/>
      <c r="M75" s="165"/>
      <c r="N75" s="165"/>
      <c r="O75" s="165"/>
      <c r="P75" s="165"/>
      <c r="Q75" s="166"/>
      <c r="R75" s="156" t="str">
        <f t="shared" si="20"/>
        <v>x</v>
      </c>
      <c r="S75" s="156"/>
      <c r="T75" s="153" t="str">
        <f t="shared" si="21"/>
        <v>사유지</v>
      </c>
      <c r="U75" s="149"/>
      <c r="V75" s="150" t="str">
        <f t="shared" si="22"/>
        <v>335</v>
      </c>
      <c r="W75" s="149" t="b">
        <f t="shared" si="23"/>
        <v>1</v>
      </c>
    </row>
    <row r="76" spans="1:23" s="157" customFormat="1" ht="26.1" customHeight="1">
      <c r="A76" s="145">
        <v>64</v>
      </c>
      <c r="B76" s="172" t="s">
        <v>594</v>
      </c>
      <c r="C76" s="172" t="s">
        <v>511</v>
      </c>
      <c r="D76" s="178" t="s">
        <v>571</v>
      </c>
      <c r="E76" s="243" t="s">
        <v>649</v>
      </c>
      <c r="F76" s="172" t="s">
        <v>29</v>
      </c>
      <c r="G76" s="173">
        <v>1045</v>
      </c>
      <c r="H76" s="173">
        <v>1</v>
      </c>
      <c r="I76" s="174" t="s">
        <v>503</v>
      </c>
      <c r="J76" s="165" t="s">
        <v>791</v>
      </c>
      <c r="K76" s="165" t="s">
        <v>598</v>
      </c>
      <c r="L76" s="165"/>
      <c r="M76" s="165"/>
      <c r="N76" s="165" t="s">
        <v>713</v>
      </c>
      <c r="O76" s="165" t="s">
        <v>715</v>
      </c>
      <c r="P76" s="165" t="s">
        <v>706</v>
      </c>
      <c r="Q76" s="166"/>
      <c r="R76" s="156" t="str">
        <f t="shared" si="20"/>
        <v>x</v>
      </c>
      <c r="S76" s="156"/>
      <c r="T76" s="153" t="str">
        <f t="shared" si="21"/>
        <v>사유지</v>
      </c>
      <c r="U76" s="149"/>
      <c r="V76" s="150" t="str">
        <f t="shared" si="22"/>
        <v>335-1</v>
      </c>
      <c r="W76" s="149" t="b">
        <f t="shared" si="23"/>
        <v>1</v>
      </c>
    </row>
    <row r="77" spans="1:23" s="157" customFormat="1" ht="26.1" customHeight="1">
      <c r="A77" s="145">
        <v>65</v>
      </c>
      <c r="B77" s="172" t="s">
        <v>594</v>
      </c>
      <c r="C77" s="172" t="s">
        <v>511</v>
      </c>
      <c r="D77" s="178" t="s">
        <v>572</v>
      </c>
      <c r="E77" s="178" t="s">
        <v>572</v>
      </c>
      <c r="F77" s="172" t="s">
        <v>28</v>
      </c>
      <c r="G77" s="173">
        <v>243</v>
      </c>
      <c r="H77" s="173">
        <v>7</v>
      </c>
      <c r="I77" s="174" t="s">
        <v>503</v>
      </c>
      <c r="J77" s="165" t="s">
        <v>235</v>
      </c>
      <c r="K77" s="165"/>
      <c r="L77" s="165"/>
      <c r="M77" s="165"/>
      <c r="N77" s="165"/>
      <c r="O77" s="165"/>
      <c r="P77" s="165"/>
      <c r="Q77" s="166"/>
      <c r="R77" s="156" t="str">
        <f t="shared" si="20"/>
        <v>x</v>
      </c>
      <c r="S77" s="156"/>
      <c r="T77" s="153" t="str">
        <f t="shared" si="21"/>
        <v>국유지</v>
      </c>
      <c r="U77" s="149"/>
      <c r="V77" s="150" t="str">
        <f t="shared" si="22"/>
        <v>99</v>
      </c>
      <c r="W77" s="149" t="b">
        <f t="shared" si="23"/>
        <v>1</v>
      </c>
    </row>
    <row r="78" spans="1:23" s="157" customFormat="1" ht="26.1" customHeight="1">
      <c r="A78" s="145">
        <v>66</v>
      </c>
      <c r="B78" s="172" t="s">
        <v>594</v>
      </c>
      <c r="C78" s="172" t="s">
        <v>511</v>
      </c>
      <c r="D78" s="178" t="s">
        <v>573</v>
      </c>
      <c r="E78" s="178" t="s">
        <v>573</v>
      </c>
      <c r="F78" s="172" t="s">
        <v>28</v>
      </c>
      <c r="G78" s="173">
        <v>1885</v>
      </c>
      <c r="H78" s="173">
        <v>64</v>
      </c>
      <c r="I78" s="174" t="s">
        <v>503</v>
      </c>
      <c r="J78" s="165" t="s">
        <v>59</v>
      </c>
      <c r="K78" s="165"/>
      <c r="L78" s="165"/>
      <c r="M78" s="165"/>
      <c r="N78" s="165"/>
      <c r="O78" s="165"/>
      <c r="P78" s="165"/>
      <c r="Q78" s="166"/>
      <c r="R78" s="156" t="str">
        <f t="shared" si="20"/>
        <v>x</v>
      </c>
      <c r="S78" s="156"/>
      <c r="T78" s="153" t="str">
        <f t="shared" si="21"/>
        <v>국유지</v>
      </c>
      <c r="U78" s="149"/>
      <c r="V78" s="150" t="str">
        <f t="shared" si="22"/>
        <v>1285</v>
      </c>
      <c r="W78" s="149" t="b">
        <f t="shared" si="23"/>
        <v>1</v>
      </c>
    </row>
    <row r="79" spans="1:23" s="157" customFormat="1" ht="26.1" customHeight="1">
      <c r="A79" s="145">
        <v>67</v>
      </c>
      <c r="B79" s="172" t="s">
        <v>594</v>
      </c>
      <c r="C79" s="172" t="s">
        <v>511</v>
      </c>
      <c r="D79" s="178" t="s">
        <v>574</v>
      </c>
      <c r="E79" s="178" t="s">
        <v>574</v>
      </c>
      <c r="F79" s="172" t="s">
        <v>28</v>
      </c>
      <c r="G79" s="173">
        <v>241</v>
      </c>
      <c r="H79" s="173">
        <v>44</v>
      </c>
      <c r="I79" s="174" t="s">
        <v>503</v>
      </c>
      <c r="J79" s="165" t="s">
        <v>58</v>
      </c>
      <c r="K79" s="165"/>
      <c r="L79" s="165"/>
      <c r="M79" s="165"/>
      <c r="N79" s="165"/>
      <c r="O79" s="165"/>
      <c r="P79" s="165"/>
      <c r="Q79" s="166"/>
      <c r="R79" s="156" t="str">
        <f t="shared" si="20"/>
        <v>x</v>
      </c>
      <c r="S79" s="156"/>
      <c r="T79" s="153" t="str">
        <f t="shared" si="21"/>
        <v>사유지</v>
      </c>
      <c r="U79" s="149"/>
      <c r="V79" s="150" t="str">
        <f t="shared" si="22"/>
        <v>95-1</v>
      </c>
      <c r="W79" s="149" t="b">
        <f t="shared" si="23"/>
        <v>1</v>
      </c>
    </row>
    <row r="80" spans="1:23" s="157" customFormat="1" ht="26.1" customHeight="1">
      <c r="A80" s="145">
        <v>68</v>
      </c>
      <c r="B80" s="172" t="s">
        <v>594</v>
      </c>
      <c r="C80" s="172" t="s">
        <v>511</v>
      </c>
      <c r="D80" s="178" t="s">
        <v>575</v>
      </c>
      <c r="E80" s="178" t="s">
        <v>575</v>
      </c>
      <c r="F80" s="172" t="s">
        <v>634</v>
      </c>
      <c r="G80" s="173">
        <v>59</v>
      </c>
      <c r="H80" s="173">
        <v>59</v>
      </c>
      <c r="I80" s="174" t="s">
        <v>503</v>
      </c>
      <c r="J80" s="165" t="s">
        <v>58</v>
      </c>
      <c r="K80" s="165"/>
      <c r="L80" s="165"/>
      <c r="M80" s="165"/>
      <c r="N80" s="165"/>
      <c r="O80" s="165"/>
      <c r="P80" s="165"/>
      <c r="Q80" s="166"/>
      <c r="R80" s="156" t="str">
        <f t="shared" si="20"/>
        <v>0</v>
      </c>
      <c r="S80" s="156"/>
      <c r="T80" s="153" t="str">
        <f t="shared" si="21"/>
        <v>사유지</v>
      </c>
      <c r="U80" s="149"/>
      <c r="V80" s="150" t="str">
        <f t="shared" si="22"/>
        <v>94-9</v>
      </c>
      <c r="W80" s="149" t="b">
        <f t="shared" si="23"/>
        <v>1</v>
      </c>
    </row>
    <row r="81" spans="1:23" s="157" customFormat="1" ht="26.1" customHeight="1">
      <c r="A81" s="145">
        <v>69</v>
      </c>
      <c r="B81" s="172" t="s">
        <v>594</v>
      </c>
      <c r="C81" s="172" t="s">
        <v>511</v>
      </c>
      <c r="D81" s="178" t="s">
        <v>576</v>
      </c>
      <c r="E81" s="243" t="s">
        <v>680</v>
      </c>
      <c r="F81" s="172" t="s">
        <v>634</v>
      </c>
      <c r="G81" s="173">
        <v>1985</v>
      </c>
      <c r="H81" s="173">
        <v>317</v>
      </c>
      <c r="I81" s="174" t="s">
        <v>503</v>
      </c>
      <c r="J81" s="165" t="s">
        <v>792</v>
      </c>
      <c r="K81" s="165" t="s">
        <v>627</v>
      </c>
      <c r="L81" s="165"/>
      <c r="M81" s="165"/>
      <c r="N81" s="165"/>
      <c r="O81" s="165"/>
      <c r="P81" s="165"/>
      <c r="Q81" s="166"/>
      <c r="R81" s="156" t="str">
        <f t="shared" si="20"/>
        <v>x</v>
      </c>
      <c r="S81" s="156"/>
      <c r="T81" s="153" t="str">
        <f t="shared" si="21"/>
        <v>사유지</v>
      </c>
      <c r="U81" s="149"/>
      <c r="V81" s="150" t="str">
        <f t="shared" si="22"/>
        <v>94-4</v>
      </c>
      <c r="W81" s="149" t="b">
        <f t="shared" si="23"/>
        <v>1</v>
      </c>
    </row>
    <row r="82" spans="1:23" s="157" customFormat="1" ht="26.1" customHeight="1">
      <c r="A82" s="145">
        <v>70</v>
      </c>
      <c r="B82" s="172" t="s">
        <v>594</v>
      </c>
      <c r="C82" s="172" t="s">
        <v>511</v>
      </c>
      <c r="D82" s="178" t="s">
        <v>577</v>
      </c>
      <c r="E82" s="178" t="s">
        <v>577</v>
      </c>
      <c r="F82" s="172" t="s">
        <v>634</v>
      </c>
      <c r="G82" s="173">
        <v>123</v>
      </c>
      <c r="H82" s="173">
        <v>123</v>
      </c>
      <c r="I82" s="174" t="s">
        <v>503</v>
      </c>
      <c r="J82" s="165" t="s">
        <v>58</v>
      </c>
      <c r="K82" s="165"/>
      <c r="L82" s="165"/>
      <c r="M82" s="165"/>
      <c r="N82" s="165"/>
      <c r="O82" s="165"/>
      <c r="P82" s="165"/>
      <c r="Q82" s="166"/>
      <c r="R82" s="156" t="str">
        <f t="shared" si="20"/>
        <v>0</v>
      </c>
      <c r="S82" s="156"/>
      <c r="T82" s="153" t="str">
        <f t="shared" si="21"/>
        <v>사유지</v>
      </c>
      <c r="U82" s="149"/>
      <c r="V82" s="150" t="str">
        <f t="shared" si="22"/>
        <v>94-8</v>
      </c>
      <c r="W82" s="149" t="b">
        <f t="shared" si="23"/>
        <v>1</v>
      </c>
    </row>
    <row r="83" spans="1:23" s="157" customFormat="1" ht="26.1" customHeight="1">
      <c r="A83" s="145">
        <v>71</v>
      </c>
      <c r="B83" s="172" t="s">
        <v>594</v>
      </c>
      <c r="C83" s="172" t="s">
        <v>511</v>
      </c>
      <c r="D83" s="178" t="s">
        <v>578</v>
      </c>
      <c r="E83" s="178" t="s">
        <v>578</v>
      </c>
      <c r="F83" s="172" t="s">
        <v>633</v>
      </c>
      <c r="G83" s="173">
        <v>948</v>
      </c>
      <c r="H83" s="173">
        <v>833</v>
      </c>
      <c r="I83" s="174" t="s">
        <v>503</v>
      </c>
      <c r="J83" s="165" t="s">
        <v>59</v>
      </c>
      <c r="K83" s="165"/>
      <c r="L83" s="165"/>
      <c r="M83" s="165"/>
      <c r="N83" s="165"/>
      <c r="O83" s="165"/>
      <c r="P83" s="165"/>
      <c r="Q83" s="166"/>
      <c r="R83" s="156" t="str">
        <f t="shared" si="20"/>
        <v>x</v>
      </c>
      <c r="S83" s="156"/>
      <c r="T83" s="153" t="str">
        <f t="shared" si="21"/>
        <v>국유지</v>
      </c>
      <c r="U83" s="149"/>
      <c r="V83" s="150" t="str">
        <f t="shared" si="22"/>
        <v>1282-50</v>
      </c>
      <c r="W83" s="149" t="b">
        <f t="shared" si="23"/>
        <v>1</v>
      </c>
    </row>
    <row r="84" spans="1:23" s="157" customFormat="1" ht="26.1" customHeight="1">
      <c r="A84" s="145">
        <v>72</v>
      </c>
      <c r="B84" s="172" t="s">
        <v>594</v>
      </c>
      <c r="C84" s="172" t="s">
        <v>511</v>
      </c>
      <c r="D84" s="178" t="s">
        <v>579</v>
      </c>
      <c r="E84" s="243" t="s">
        <v>659</v>
      </c>
      <c r="F84" s="172" t="s">
        <v>29</v>
      </c>
      <c r="G84" s="173">
        <v>2879</v>
      </c>
      <c r="H84" s="173">
        <v>83</v>
      </c>
      <c r="I84" s="174" t="s">
        <v>503</v>
      </c>
      <c r="J84" s="165" t="s">
        <v>760</v>
      </c>
      <c r="K84" s="165" t="s">
        <v>607</v>
      </c>
      <c r="L84" s="165"/>
      <c r="M84" s="165"/>
      <c r="N84" s="165"/>
      <c r="O84" s="165"/>
      <c r="P84" s="165"/>
      <c r="Q84" s="166"/>
      <c r="R84" s="156" t="str">
        <f t="shared" si="20"/>
        <v>x</v>
      </c>
      <c r="S84" s="156"/>
      <c r="T84" s="153" t="str">
        <f t="shared" si="21"/>
        <v>사유지</v>
      </c>
      <c r="U84" s="149"/>
      <c r="V84" s="150" t="str">
        <f t="shared" si="22"/>
        <v>357</v>
      </c>
      <c r="W84" s="149" t="b">
        <f t="shared" si="23"/>
        <v>1</v>
      </c>
    </row>
    <row r="85" spans="1:23" s="157" customFormat="1" ht="26.1" customHeight="1">
      <c r="A85" s="146">
        <v>73</v>
      </c>
      <c r="B85" s="172" t="s">
        <v>594</v>
      </c>
      <c r="C85" s="172" t="s">
        <v>511</v>
      </c>
      <c r="D85" s="178" t="s">
        <v>580</v>
      </c>
      <c r="E85" s="178" t="s">
        <v>580</v>
      </c>
      <c r="F85" s="172" t="s">
        <v>28</v>
      </c>
      <c r="G85" s="173">
        <v>2834</v>
      </c>
      <c r="H85" s="173">
        <v>9</v>
      </c>
      <c r="I85" s="174" t="s">
        <v>503</v>
      </c>
      <c r="J85" s="165" t="s">
        <v>235</v>
      </c>
      <c r="K85" s="165"/>
      <c r="L85" s="165"/>
      <c r="M85" s="165"/>
      <c r="N85" s="165"/>
      <c r="O85" s="165"/>
      <c r="P85" s="165"/>
      <c r="Q85" s="166"/>
      <c r="R85" s="156" t="str">
        <f t="shared" si="20"/>
        <v>x</v>
      </c>
      <c r="S85" s="156"/>
      <c r="T85" s="153" t="str">
        <f t="shared" si="21"/>
        <v>국유지</v>
      </c>
      <c r="U85" s="149"/>
      <c r="V85" s="150" t="str">
        <f t="shared" si="22"/>
        <v>170</v>
      </c>
      <c r="W85" s="149" t="b">
        <f t="shared" si="23"/>
        <v>1</v>
      </c>
    </row>
    <row r="86" spans="1:23" s="157" customFormat="1" ht="26.1" customHeight="1">
      <c r="A86" s="145">
        <v>74</v>
      </c>
      <c r="B86" s="172" t="s">
        <v>594</v>
      </c>
      <c r="C86" s="172" t="s">
        <v>511</v>
      </c>
      <c r="D86" s="178" t="s">
        <v>581</v>
      </c>
      <c r="E86" s="243" t="s">
        <v>658</v>
      </c>
      <c r="F86" s="172" t="s">
        <v>29</v>
      </c>
      <c r="G86" s="173">
        <v>1247</v>
      </c>
      <c r="H86" s="173">
        <v>16</v>
      </c>
      <c r="I86" s="174" t="s">
        <v>503</v>
      </c>
      <c r="J86" s="165" t="s">
        <v>793</v>
      </c>
      <c r="K86" s="165" t="s">
        <v>623</v>
      </c>
      <c r="L86" s="165"/>
      <c r="M86" s="165"/>
      <c r="N86" s="165" t="s">
        <v>712</v>
      </c>
      <c r="O86" s="165" t="s">
        <v>714</v>
      </c>
      <c r="P86" s="165" t="s">
        <v>706</v>
      </c>
      <c r="Q86" s="166"/>
      <c r="R86" s="156" t="str">
        <f t="shared" si="20"/>
        <v>x</v>
      </c>
      <c r="S86" s="156"/>
      <c r="T86" s="153" t="str">
        <f t="shared" si="21"/>
        <v>사유지</v>
      </c>
      <c r="U86" s="149"/>
      <c r="V86" s="150" t="str">
        <f t="shared" si="22"/>
        <v>355</v>
      </c>
      <c r="W86" s="149" t="b">
        <f t="shared" si="23"/>
        <v>1</v>
      </c>
    </row>
    <row r="87" spans="1:23" s="157" customFormat="1" ht="26.1" customHeight="1">
      <c r="A87" s="145">
        <v>75</v>
      </c>
      <c r="B87" s="172" t="s">
        <v>594</v>
      </c>
      <c r="C87" s="172" t="s">
        <v>511</v>
      </c>
      <c r="D87" s="178" t="s">
        <v>582</v>
      </c>
      <c r="E87" s="243" t="s">
        <v>657</v>
      </c>
      <c r="F87" s="172" t="s">
        <v>29</v>
      </c>
      <c r="G87" s="173">
        <v>1525</v>
      </c>
      <c r="H87" s="173">
        <v>33</v>
      </c>
      <c r="I87" s="174" t="s">
        <v>503</v>
      </c>
      <c r="J87" s="165" t="s">
        <v>794</v>
      </c>
      <c r="K87" s="165" t="s">
        <v>628</v>
      </c>
      <c r="L87" s="165"/>
      <c r="M87" s="165"/>
      <c r="N87" s="165" t="s">
        <v>716</v>
      </c>
      <c r="O87" s="165" t="s">
        <v>744</v>
      </c>
      <c r="P87" s="165" t="s">
        <v>706</v>
      </c>
      <c r="Q87" s="166"/>
      <c r="R87" s="156" t="str">
        <f t="shared" si="20"/>
        <v>x</v>
      </c>
      <c r="S87" s="156"/>
      <c r="T87" s="153" t="str">
        <f t="shared" si="21"/>
        <v>사유지</v>
      </c>
      <c r="U87" s="149"/>
      <c r="V87" s="150" t="str">
        <f t="shared" si="22"/>
        <v>354</v>
      </c>
      <c r="W87" s="149" t="b">
        <f t="shared" si="23"/>
        <v>1</v>
      </c>
    </row>
    <row r="88" spans="1:23" s="157" customFormat="1" ht="26.1" customHeight="1">
      <c r="A88" s="145">
        <v>76</v>
      </c>
      <c r="B88" s="172" t="s">
        <v>594</v>
      </c>
      <c r="C88" s="172" t="s">
        <v>511</v>
      </c>
      <c r="D88" s="178" t="s">
        <v>583</v>
      </c>
      <c r="E88" s="243" t="s">
        <v>656</v>
      </c>
      <c r="F88" s="172" t="s">
        <v>29</v>
      </c>
      <c r="G88" s="173">
        <v>1031</v>
      </c>
      <c r="H88" s="173">
        <v>18</v>
      </c>
      <c r="I88" s="174" t="s">
        <v>503</v>
      </c>
      <c r="J88" s="165" t="s">
        <v>795</v>
      </c>
      <c r="K88" s="165" t="s">
        <v>629</v>
      </c>
      <c r="L88" s="165"/>
      <c r="M88" s="165"/>
      <c r="N88" s="165"/>
      <c r="O88" s="165"/>
      <c r="P88" s="165"/>
      <c r="Q88" s="166"/>
      <c r="R88" s="156" t="str">
        <f t="shared" si="20"/>
        <v>x</v>
      </c>
      <c r="S88" s="156"/>
      <c r="T88" s="153" t="str">
        <f t="shared" si="21"/>
        <v>사유지</v>
      </c>
      <c r="U88" s="149"/>
      <c r="V88" s="150" t="str">
        <f t="shared" si="22"/>
        <v>353</v>
      </c>
      <c r="W88" s="149" t="b">
        <f t="shared" si="23"/>
        <v>1</v>
      </c>
    </row>
    <row r="89" spans="1:23" s="157" customFormat="1" ht="26.1" customHeight="1">
      <c r="A89" s="145">
        <v>77</v>
      </c>
      <c r="B89" s="172" t="s">
        <v>594</v>
      </c>
      <c r="C89" s="172" t="s">
        <v>511</v>
      </c>
      <c r="D89" s="178" t="s">
        <v>584</v>
      </c>
      <c r="E89" s="243" t="s">
        <v>655</v>
      </c>
      <c r="F89" s="172" t="s">
        <v>29</v>
      </c>
      <c r="G89" s="173">
        <v>1920</v>
      </c>
      <c r="H89" s="173">
        <v>31</v>
      </c>
      <c r="I89" s="174" t="s">
        <v>503</v>
      </c>
      <c r="J89" s="165" t="s">
        <v>753</v>
      </c>
      <c r="K89" s="165" t="s">
        <v>630</v>
      </c>
      <c r="L89" s="165"/>
      <c r="M89" s="165"/>
      <c r="N89" s="41"/>
      <c r="O89" s="155"/>
      <c r="P89" s="41"/>
      <c r="Q89" s="162"/>
      <c r="R89" s="156" t="str">
        <f t="shared" si="20"/>
        <v>x</v>
      </c>
      <c r="S89" s="156"/>
      <c r="T89" s="153" t="str">
        <f t="shared" si="21"/>
        <v>사유지</v>
      </c>
      <c r="U89" s="149"/>
      <c r="V89" s="150" t="str">
        <f t="shared" si="22"/>
        <v>352</v>
      </c>
      <c r="W89" s="149" t="b">
        <f t="shared" si="23"/>
        <v>1</v>
      </c>
    </row>
    <row r="90" spans="1:23" s="157" customFormat="1" ht="26.1" customHeight="1">
      <c r="A90" s="146">
        <v>78</v>
      </c>
      <c r="B90" s="172" t="s">
        <v>594</v>
      </c>
      <c r="C90" s="172" t="s">
        <v>511</v>
      </c>
      <c r="D90" s="178" t="s">
        <v>585</v>
      </c>
      <c r="E90" s="243" t="s">
        <v>654</v>
      </c>
      <c r="F90" s="172" t="s">
        <v>29</v>
      </c>
      <c r="G90" s="173">
        <v>2869</v>
      </c>
      <c r="H90" s="173">
        <v>52</v>
      </c>
      <c r="I90" s="174" t="s">
        <v>503</v>
      </c>
      <c r="J90" s="165" t="s">
        <v>753</v>
      </c>
      <c r="K90" s="165" t="s">
        <v>630</v>
      </c>
      <c r="L90" s="165"/>
      <c r="M90" s="165"/>
      <c r="N90" s="41"/>
      <c r="O90" s="155"/>
      <c r="P90" s="41"/>
      <c r="Q90" s="162"/>
      <c r="R90" s="156" t="str">
        <f t="shared" si="20"/>
        <v>x</v>
      </c>
      <c r="S90" s="156"/>
      <c r="T90" s="153" t="str">
        <f t="shared" si="21"/>
        <v>사유지</v>
      </c>
      <c r="U90" s="149"/>
      <c r="V90" s="150" t="str">
        <f t="shared" si="22"/>
        <v>351</v>
      </c>
      <c r="W90" s="149" t="b">
        <f t="shared" si="23"/>
        <v>1</v>
      </c>
    </row>
    <row r="91" spans="1:23" s="157" customFormat="1" ht="26.1" customHeight="1">
      <c r="A91" s="145">
        <v>79</v>
      </c>
      <c r="B91" s="172" t="s">
        <v>594</v>
      </c>
      <c r="C91" s="172" t="s">
        <v>511</v>
      </c>
      <c r="D91" s="178" t="s">
        <v>586</v>
      </c>
      <c r="E91" s="243" t="s">
        <v>653</v>
      </c>
      <c r="F91" s="172" t="s">
        <v>29</v>
      </c>
      <c r="G91" s="173">
        <v>1125</v>
      </c>
      <c r="H91" s="173">
        <v>21</v>
      </c>
      <c r="I91" s="174" t="s">
        <v>503</v>
      </c>
      <c r="J91" s="165" t="s">
        <v>753</v>
      </c>
      <c r="K91" s="165" t="s">
        <v>631</v>
      </c>
      <c r="L91" s="165"/>
      <c r="M91" s="165"/>
      <c r="N91" s="41" t="s">
        <v>712</v>
      </c>
      <c r="O91" s="155" t="s">
        <v>714</v>
      </c>
      <c r="P91" s="41" t="s">
        <v>706</v>
      </c>
      <c r="Q91" s="162"/>
      <c r="R91" s="156" t="str">
        <f t="shared" si="20"/>
        <v>x</v>
      </c>
      <c r="S91" s="156"/>
      <c r="T91" s="153" t="str">
        <f t="shared" si="21"/>
        <v>사유지</v>
      </c>
      <c r="U91" s="149"/>
      <c r="V91" s="150" t="str">
        <f t="shared" si="22"/>
        <v>350</v>
      </c>
      <c r="W91" s="149" t="b">
        <f t="shared" si="23"/>
        <v>1</v>
      </c>
    </row>
    <row r="92" spans="1:23" s="157" customFormat="1" ht="26.1" customHeight="1">
      <c r="A92" s="145">
        <v>80</v>
      </c>
      <c r="B92" s="172" t="s">
        <v>594</v>
      </c>
      <c r="C92" s="172" t="s">
        <v>511</v>
      </c>
      <c r="D92" s="178" t="s">
        <v>587</v>
      </c>
      <c r="E92" s="243" t="s">
        <v>652</v>
      </c>
      <c r="F92" s="172" t="s">
        <v>29</v>
      </c>
      <c r="G92" s="173">
        <v>1806</v>
      </c>
      <c r="H92" s="173">
        <v>42</v>
      </c>
      <c r="I92" s="174" t="s">
        <v>503</v>
      </c>
      <c r="J92" s="165" t="s">
        <v>753</v>
      </c>
      <c r="K92" s="165" t="s">
        <v>631</v>
      </c>
      <c r="L92" s="165"/>
      <c r="M92" s="165"/>
      <c r="N92" s="165" t="s">
        <v>707</v>
      </c>
      <c r="O92" s="165" t="s">
        <v>708</v>
      </c>
      <c r="P92" s="165" t="s">
        <v>706</v>
      </c>
      <c r="Q92" s="166"/>
      <c r="R92" s="156" t="str">
        <f t="shared" si="20"/>
        <v>x</v>
      </c>
      <c r="S92" s="156"/>
      <c r="T92" s="153" t="str">
        <f t="shared" si="21"/>
        <v>사유지</v>
      </c>
      <c r="U92" s="149"/>
      <c r="V92" s="150" t="str">
        <f t="shared" si="22"/>
        <v>349</v>
      </c>
      <c r="W92" s="149" t="b">
        <f t="shared" si="23"/>
        <v>1</v>
      </c>
    </row>
    <row r="93" spans="1:23" s="157" customFormat="1" ht="26.1" customHeight="1">
      <c r="A93" s="145">
        <v>81</v>
      </c>
      <c r="B93" s="172" t="s">
        <v>594</v>
      </c>
      <c r="C93" s="172" t="s">
        <v>511</v>
      </c>
      <c r="D93" s="178" t="s">
        <v>588</v>
      </c>
      <c r="E93" s="243" t="s">
        <v>651</v>
      </c>
      <c r="F93" s="172" t="s">
        <v>29</v>
      </c>
      <c r="G93" s="173">
        <v>1418</v>
      </c>
      <c r="H93" s="173">
        <v>46</v>
      </c>
      <c r="I93" s="174" t="s">
        <v>503</v>
      </c>
      <c r="J93" s="165" t="s">
        <v>796</v>
      </c>
      <c r="K93" s="165" t="s">
        <v>631</v>
      </c>
      <c r="L93" s="165"/>
      <c r="M93" s="165"/>
      <c r="N93" s="165" t="s">
        <v>707</v>
      </c>
      <c r="O93" s="165" t="s">
        <v>708</v>
      </c>
      <c r="P93" s="165" t="s">
        <v>706</v>
      </c>
      <c r="Q93" s="166"/>
      <c r="R93" s="156" t="str">
        <f t="shared" si="20"/>
        <v>x</v>
      </c>
      <c r="S93" s="156"/>
      <c r="T93" s="153" t="str">
        <f t="shared" si="21"/>
        <v>사유지</v>
      </c>
      <c r="U93" s="149"/>
      <c r="V93" s="150" t="str">
        <f t="shared" si="22"/>
        <v>348</v>
      </c>
      <c r="W93" s="149" t="b">
        <f t="shared" si="23"/>
        <v>1</v>
      </c>
    </row>
    <row r="94" spans="1:23" s="157" customFormat="1" ht="26.1" customHeight="1">
      <c r="A94" s="146">
        <v>82</v>
      </c>
      <c r="B94" s="172" t="s">
        <v>594</v>
      </c>
      <c r="C94" s="172" t="s">
        <v>511</v>
      </c>
      <c r="D94" s="178" t="s">
        <v>589</v>
      </c>
      <c r="E94" s="243" t="s">
        <v>650</v>
      </c>
      <c r="F94" s="172" t="s">
        <v>29</v>
      </c>
      <c r="G94" s="173">
        <v>1365</v>
      </c>
      <c r="H94" s="173">
        <v>29</v>
      </c>
      <c r="I94" s="174" t="s">
        <v>503</v>
      </c>
      <c r="J94" s="165" t="s">
        <v>753</v>
      </c>
      <c r="K94" s="165" t="s">
        <v>631</v>
      </c>
      <c r="L94" s="165"/>
      <c r="M94" s="165"/>
      <c r="N94" s="165" t="s">
        <v>707</v>
      </c>
      <c r="O94" s="165" t="s">
        <v>708</v>
      </c>
      <c r="P94" s="165" t="s">
        <v>706</v>
      </c>
      <c r="Q94" s="166"/>
      <c r="R94" s="156" t="str">
        <f t="shared" si="20"/>
        <v>x</v>
      </c>
      <c r="S94" s="156"/>
      <c r="T94" s="153" t="str">
        <f t="shared" si="21"/>
        <v>사유지</v>
      </c>
      <c r="U94" s="149"/>
      <c r="V94" s="150" t="str">
        <f t="shared" si="22"/>
        <v>347</v>
      </c>
      <c r="W94" s="149" t="b">
        <f t="shared" si="23"/>
        <v>1</v>
      </c>
    </row>
    <row r="95" spans="1:23" s="157" customFormat="1" ht="23.1" customHeight="1">
      <c r="A95" s="238">
        <v>83</v>
      </c>
      <c r="B95" s="239" t="s">
        <v>594</v>
      </c>
      <c r="C95" s="239" t="s">
        <v>511</v>
      </c>
      <c r="D95" s="239" t="s">
        <v>590</v>
      </c>
      <c r="E95" s="246" t="s">
        <v>688</v>
      </c>
      <c r="F95" s="239" t="s">
        <v>147</v>
      </c>
      <c r="G95" s="241">
        <v>2420</v>
      </c>
      <c r="H95" s="173" t="s">
        <v>736</v>
      </c>
      <c r="I95" s="174" t="s">
        <v>503</v>
      </c>
      <c r="J95" s="165" t="s">
        <v>797</v>
      </c>
      <c r="K95" s="165" t="s">
        <v>632</v>
      </c>
      <c r="L95" s="242" t="s">
        <v>728</v>
      </c>
      <c r="M95" s="165"/>
      <c r="N95" s="165"/>
      <c r="O95" s="165"/>
      <c r="P95" s="165"/>
      <c r="Q95" s="166"/>
      <c r="R95" s="156" t="str">
        <f t="shared" si="20"/>
        <v>x</v>
      </c>
      <c r="S95" s="156"/>
      <c r="T95" s="153" t="str">
        <f t="shared" si="21"/>
        <v>사유지</v>
      </c>
      <c r="U95" s="149"/>
      <c r="V95" s="150" t="str">
        <f t="shared" si="22"/>
        <v>407-5</v>
      </c>
      <c r="W95" s="149" t="b">
        <f t="shared" si="23"/>
        <v>1</v>
      </c>
    </row>
    <row r="96" spans="1:23" s="157" customFormat="1" ht="23.1" customHeight="1">
      <c r="A96" s="238"/>
      <c r="B96" s="239"/>
      <c r="C96" s="239"/>
      <c r="D96" s="239"/>
      <c r="E96" s="246"/>
      <c r="F96" s="239"/>
      <c r="G96" s="241"/>
      <c r="H96" s="173" t="s">
        <v>736</v>
      </c>
      <c r="I96" s="174" t="s">
        <v>503</v>
      </c>
      <c r="J96" s="165" t="s">
        <v>798</v>
      </c>
      <c r="K96" s="165" t="s">
        <v>632</v>
      </c>
      <c r="L96" s="242" t="s">
        <v>728</v>
      </c>
      <c r="M96" s="165"/>
      <c r="N96" s="165"/>
      <c r="O96" s="165"/>
      <c r="P96" s="165"/>
      <c r="Q96" s="166"/>
      <c r="R96" s="156" t="str">
        <f t="shared" ref="R96" si="27">IF(G96=H96,"0","x")</f>
        <v>x</v>
      </c>
      <c r="S96" s="156"/>
      <c r="T96" s="153" t="str">
        <f t="shared" ref="T96" si="28">IF(J96="국(국토교통부)","국유지",IF(J96="국(건설부)","국유지",IF(J96="국(농림수산부)","국유지",IF(J96="국(농림축산식품부)","국유지",IF(J96="국(기획재정부)","국유지",IF(J96="사천시","공유지",IF(J96="경상남도","공유지","사유지")))))))</f>
        <v>사유지</v>
      </c>
      <c r="U96" s="149"/>
      <c r="V96" s="150">
        <f t="shared" ref="V96" si="29">D96</f>
        <v>0</v>
      </c>
      <c r="W96" s="149" t="b">
        <f t="shared" si="23"/>
        <v>0</v>
      </c>
    </row>
    <row r="97" spans="1:23" s="157" customFormat="1" ht="23.1" customHeight="1">
      <c r="A97" s="247" t="s">
        <v>696</v>
      </c>
      <c r="B97" s="239" t="s">
        <v>594</v>
      </c>
      <c r="C97" s="239" t="s">
        <v>511</v>
      </c>
      <c r="D97" s="239"/>
      <c r="E97" s="246" t="s">
        <v>689</v>
      </c>
      <c r="F97" s="239" t="s">
        <v>147</v>
      </c>
      <c r="G97" s="241">
        <v>2420</v>
      </c>
      <c r="H97" s="173" t="s">
        <v>737</v>
      </c>
      <c r="I97" s="174"/>
      <c r="J97" s="165" t="s">
        <v>799</v>
      </c>
      <c r="K97" s="165" t="s">
        <v>632</v>
      </c>
      <c r="L97" s="242" t="s">
        <v>728</v>
      </c>
      <c r="M97" s="165"/>
      <c r="N97" s="165"/>
      <c r="O97" s="165"/>
      <c r="P97" s="165"/>
      <c r="Q97" s="166"/>
      <c r="R97" s="156"/>
      <c r="S97" s="156"/>
      <c r="T97" s="153"/>
      <c r="U97" s="149"/>
      <c r="V97" s="150"/>
      <c r="W97" s="149"/>
    </row>
    <row r="98" spans="1:23" s="157" customFormat="1" ht="23.1" customHeight="1">
      <c r="A98" s="247"/>
      <c r="B98" s="239"/>
      <c r="C98" s="239"/>
      <c r="D98" s="239"/>
      <c r="E98" s="246"/>
      <c r="F98" s="239"/>
      <c r="G98" s="241"/>
      <c r="H98" s="173" t="s">
        <v>737</v>
      </c>
      <c r="I98" s="174" t="s">
        <v>503</v>
      </c>
      <c r="J98" s="165" t="s">
        <v>798</v>
      </c>
      <c r="K98" s="165" t="s">
        <v>632</v>
      </c>
      <c r="L98" s="242" t="s">
        <v>728</v>
      </c>
      <c r="M98" s="165"/>
      <c r="N98" s="165"/>
      <c r="O98" s="165"/>
      <c r="P98" s="165"/>
      <c r="Q98" s="166"/>
      <c r="R98" s="156" t="str">
        <f t="shared" ref="R98" si="30">IF(G98=H98,"0","x")</f>
        <v>x</v>
      </c>
      <c r="S98" s="156"/>
      <c r="T98" s="153" t="str">
        <f t="shared" ref="T98" si="31">IF(J98="국(국토교통부)","국유지",IF(J98="국(건설부)","국유지",IF(J98="국(농림수산부)","국유지",IF(J98="국(농림축산식품부)","국유지",IF(J98="국(기획재정부)","국유지",IF(J98="사천시","공유지",IF(J98="경상남도","공유지","사유지")))))))</f>
        <v>사유지</v>
      </c>
      <c r="U98" s="149"/>
      <c r="V98" s="150">
        <f t="shared" ref="V98" si="32">D98</f>
        <v>0</v>
      </c>
      <c r="W98" s="149" t="b">
        <f>COUNTIF($V$4:$V$119,V98)=1</f>
        <v>0</v>
      </c>
    </row>
    <row r="99" spans="1:23" s="157" customFormat="1" ht="26.1" customHeight="1">
      <c r="A99" s="145">
        <v>84</v>
      </c>
      <c r="B99" s="172" t="s">
        <v>594</v>
      </c>
      <c r="C99" s="172" t="s">
        <v>511</v>
      </c>
      <c r="D99" s="172" t="s">
        <v>591</v>
      </c>
      <c r="E99" s="243" t="s">
        <v>691</v>
      </c>
      <c r="F99" s="172" t="s">
        <v>29</v>
      </c>
      <c r="G99" s="173">
        <v>3534</v>
      </c>
      <c r="H99" s="173">
        <v>294</v>
      </c>
      <c r="I99" s="174" t="s">
        <v>503</v>
      </c>
      <c r="J99" s="165" t="s">
        <v>800</v>
      </c>
      <c r="K99" s="165" t="s">
        <v>717</v>
      </c>
      <c r="L99" s="165"/>
      <c r="M99" s="244" t="s">
        <v>698</v>
      </c>
      <c r="N99" s="165"/>
      <c r="O99" s="165"/>
      <c r="P99" s="165"/>
      <c r="Q99" s="166"/>
      <c r="R99" s="156" t="str">
        <f>IF(G99=H99,"0","x")</f>
        <v>x</v>
      </c>
      <c r="S99" s="156"/>
      <c r="T99" s="153" t="str">
        <f>IF(J99="국(국토교통부)","국유지",IF(J99="국(건설부)","국유지",IF(J99="국(농림수산부)","국유지",IF(J99="국(농림축산식품부)","국유지",IF(J99="국(기획재정부)","국유지",IF(J99="사천시","공유지",IF(J99="경상남도","공유지","사유지")))))))</f>
        <v>사유지</v>
      </c>
      <c r="U99" s="149"/>
      <c r="V99" s="150" t="str">
        <f>D99</f>
        <v>408-5</v>
      </c>
      <c r="W99" s="149" t="b">
        <f>COUNTIF($V$4:$V$119,V99)=1</f>
        <v>1</v>
      </c>
    </row>
    <row r="100" spans="1:23" s="157" customFormat="1" ht="26.1" customHeight="1">
      <c r="A100" s="146">
        <v>85</v>
      </c>
      <c r="B100" s="172" t="s">
        <v>594</v>
      </c>
      <c r="C100" s="172" t="s">
        <v>511</v>
      </c>
      <c r="D100" s="172" t="s">
        <v>592</v>
      </c>
      <c r="E100" s="172" t="s">
        <v>592</v>
      </c>
      <c r="F100" s="172" t="s">
        <v>633</v>
      </c>
      <c r="G100" s="173">
        <v>17929</v>
      </c>
      <c r="H100" s="173">
        <v>216</v>
      </c>
      <c r="I100" s="174" t="s">
        <v>503</v>
      </c>
      <c r="J100" s="165" t="s">
        <v>59</v>
      </c>
      <c r="K100" s="165"/>
      <c r="L100" s="165"/>
      <c r="M100" s="165"/>
      <c r="N100" s="165"/>
      <c r="O100" s="165"/>
      <c r="P100" s="165"/>
      <c r="Q100" s="166"/>
      <c r="R100" s="156" t="str">
        <f>IF(G100=H100,"0","x")</f>
        <v>x</v>
      </c>
      <c r="S100" s="156"/>
      <c r="T100" s="153"/>
      <c r="U100" s="149"/>
      <c r="V100" s="150"/>
      <c r="W100" s="149"/>
    </row>
    <row r="101" spans="1:23" s="157" customFormat="1" ht="26.1" customHeight="1">
      <c r="A101" s="145">
        <v>86</v>
      </c>
      <c r="B101" s="172" t="s">
        <v>594</v>
      </c>
      <c r="C101" s="172" t="s">
        <v>511</v>
      </c>
      <c r="D101" s="172" t="s">
        <v>593</v>
      </c>
      <c r="E101" s="172" t="s">
        <v>690</v>
      </c>
      <c r="F101" s="172" t="s">
        <v>157</v>
      </c>
      <c r="G101" s="173">
        <v>8886</v>
      </c>
      <c r="H101" s="173">
        <v>215</v>
      </c>
      <c r="I101" s="174" t="s">
        <v>503</v>
      </c>
      <c r="J101" s="165" t="s">
        <v>57</v>
      </c>
      <c r="K101" s="165" t="s">
        <v>719</v>
      </c>
      <c r="L101" s="165"/>
      <c r="M101" s="244" t="s">
        <v>718</v>
      </c>
      <c r="N101" s="179"/>
      <c r="O101" s="179"/>
      <c r="P101" s="179"/>
      <c r="Q101" s="180"/>
      <c r="R101" s="158" t="str">
        <f>IF(G101=H101,"0","x")</f>
        <v>x</v>
      </c>
      <c r="S101" s="158" t="str">
        <f>IF(D101=E101,"0","x")</f>
        <v>x</v>
      </c>
      <c r="T101" s="148"/>
      <c r="U101" s="149"/>
      <c r="V101" s="150"/>
      <c r="W101" s="149"/>
    </row>
    <row r="102" spans="1:23" s="157" customFormat="1" ht="26.1" customHeight="1">
      <c r="A102" s="146"/>
      <c r="B102" s="172"/>
      <c r="C102" s="172"/>
      <c r="D102" s="172"/>
      <c r="E102" s="172"/>
      <c r="F102" s="172"/>
      <c r="G102" s="248"/>
      <c r="H102" s="248"/>
      <c r="I102" s="174"/>
      <c r="J102" s="165"/>
      <c r="K102" s="165"/>
      <c r="L102" s="165"/>
      <c r="M102" s="165"/>
      <c r="N102" s="179"/>
      <c r="O102" s="179"/>
      <c r="P102" s="179"/>
      <c r="Q102" s="180"/>
      <c r="R102" s="158"/>
      <c r="S102" s="158"/>
      <c r="T102" s="148"/>
      <c r="U102" s="149"/>
      <c r="V102" s="150"/>
      <c r="W102" s="149"/>
    </row>
    <row r="103" spans="1:23" s="157" customFormat="1" ht="26.1" customHeight="1">
      <c r="A103" s="145"/>
      <c r="B103" s="172"/>
      <c r="C103" s="172"/>
      <c r="D103" s="172"/>
      <c r="E103" s="243"/>
      <c r="F103" s="172"/>
      <c r="G103" s="248"/>
      <c r="H103" s="248"/>
      <c r="I103" s="174"/>
      <c r="J103" s="165"/>
      <c r="K103" s="165"/>
      <c r="L103" s="165"/>
      <c r="M103" s="165"/>
      <c r="N103" s="165"/>
      <c r="O103" s="165"/>
      <c r="P103" s="165"/>
      <c r="Q103" s="166"/>
      <c r="R103" s="156"/>
      <c r="S103" s="156"/>
      <c r="T103" s="153"/>
      <c r="U103" s="149"/>
      <c r="V103" s="150"/>
      <c r="W103" s="149"/>
    </row>
    <row r="104" spans="1:23" s="157" customFormat="1" ht="26.1" customHeight="1">
      <c r="A104" s="146"/>
      <c r="B104" s="172"/>
      <c r="C104" s="172"/>
      <c r="D104" s="172"/>
      <c r="E104" s="172"/>
      <c r="F104" s="172"/>
      <c r="G104" s="248"/>
      <c r="H104" s="248"/>
      <c r="I104" s="174"/>
      <c r="J104" s="165"/>
      <c r="K104" s="165"/>
      <c r="L104" s="165"/>
      <c r="M104" s="165"/>
      <c r="N104" s="179"/>
      <c r="O104" s="179"/>
      <c r="P104" s="179"/>
      <c r="Q104" s="180"/>
      <c r="R104" s="158"/>
      <c r="S104" s="158"/>
      <c r="T104" s="148"/>
      <c r="U104" s="149"/>
      <c r="V104" s="150"/>
      <c r="W104" s="149"/>
    </row>
    <row r="105" spans="1:23" s="157" customFormat="1" ht="26.1" customHeight="1">
      <c r="A105" s="146"/>
      <c r="B105" s="172"/>
      <c r="C105" s="172"/>
      <c r="D105" s="172"/>
      <c r="E105" s="172"/>
      <c r="F105" s="172"/>
      <c r="G105" s="248"/>
      <c r="H105" s="248"/>
      <c r="I105" s="174"/>
      <c r="J105" s="165"/>
      <c r="K105" s="165"/>
      <c r="L105" s="165"/>
      <c r="M105" s="165"/>
      <c r="N105" s="179"/>
      <c r="O105" s="179"/>
      <c r="P105" s="179"/>
      <c r="Q105" s="180"/>
      <c r="R105" s="158"/>
      <c r="S105" s="158"/>
      <c r="T105" s="148"/>
      <c r="U105" s="149"/>
      <c r="V105" s="150"/>
      <c r="W105" s="149"/>
    </row>
    <row r="106" spans="1:23" s="157" customFormat="1" ht="26.1" customHeight="1">
      <c r="A106" s="146"/>
      <c r="B106" s="172"/>
      <c r="C106" s="172"/>
      <c r="D106" s="172"/>
      <c r="E106" s="172"/>
      <c r="F106" s="172"/>
      <c r="G106" s="248"/>
      <c r="H106" s="248"/>
      <c r="I106" s="174"/>
      <c r="J106" s="165"/>
      <c r="K106" s="165"/>
      <c r="L106" s="165"/>
      <c r="M106" s="165"/>
      <c r="N106" s="179"/>
      <c r="O106" s="179"/>
      <c r="P106" s="179"/>
      <c r="Q106" s="180"/>
      <c r="R106" s="158"/>
      <c r="S106" s="158"/>
      <c r="T106" s="148"/>
      <c r="U106" s="149"/>
      <c r="V106" s="150"/>
      <c r="W106" s="149"/>
    </row>
    <row r="107" spans="1:23" s="157" customFormat="1" ht="26.1" customHeight="1">
      <c r="A107" s="145"/>
      <c r="B107" s="172"/>
      <c r="C107" s="172"/>
      <c r="D107" s="172"/>
      <c r="E107" s="243"/>
      <c r="F107" s="172"/>
      <c r="G107" s="248"/>
      <c r="H107" s="248"/>
      <c r="I107" s="174"/>
      <c r="J107" s="165"/>
      <c r="K107" s="165"/>
      <c r="L107" s="165"/>
      <c r="M107" s="165"/>
      <c r="N107" s="165"/>
      <c r="O107" s="165"/>
      <c r="P107" s="165"/>
      <c r="Q107" s="166"/>
      <c r="R107" s="156"/>
      <c r="S107" s="156"/>
      <c r="T107" s="153"/>
      <c r="U107" s="149"/>
      <c r="V107" s="150"/>
      <c r="W107" s="149"/>
    </row>
    <row r="108" spans="1:23" s="157" customFormat="1" ht="26.1" customHeight="1">
      <c r="A108" s="146"/>
      <c r="B108" s="172"/>
      <c r="C108" s="172"/>
      <c r="D108" s="172"/>
      <c r="E108" s="172"/>
      <c r="F108" s="172"/>
      <c r="G108" s="248"/>
      <c r="H108" s="248"/>
      <c r="I108" s="174"/>
      <c r="J108" s="165"/>
      <c r="K108" s="165"/>
      <c r="L108" s="165"/>
      <c r="M108" s="165"/>
      <c r="N108" s="179"/>
      <c r="O108" s="179"/>
      <c r="P108" s="179"/>
      <c r="Q108" s="180"/>
      <c r="R108" s="158"/>
      <c r="S108" s="158"/>
      <c r="T108" s="148"/>
      <c r="U108" s="149"/>
      <c r="V108" s="150"/>
      <c r="W108" s="149"/>
    </row>
    <row r="109" spans="1:23" s="157" customFormat="1" ht="26.1" customHeight="1">
      <c r="A109" s="146"/>
      <c r="B109" s="172"/>
      <c r="C109" s="172"/>
      <c r="D109" s="172"/>
      <c r="E109" s="172"/>
      <c r="F109" s="172"/>
      <c r="G109" s="248"/>
      <c r="H109" s="248"/>
      <c r="I109" s="174"/>
      <c r="J109" s="165"/>
      <c r="K109" s="165"/>
      <c r="L109" s="165"/>
      <c r="M109" s="165"/>
      <c r="N109" s="179"/>
      <c r="O109" s="179"/>
      <c r="P109" s="179"/>
      <c r="Q109" s="180"/>
      <c r="R109" s="158"/>
      <c r="S109" s="158"/>
      <c r="T109" s="148"/>
      <c r="U109" s="149"/>
      <c r="V109" s="150"/>
      <c r="W109" s="149"/>
    </row>
    <row r="110" spans="1:23" s="157" customFormat="1" ht="26.1" customHeight="1">
      <c r="A110" s="145"/>
      <c r="B110" s="172"/>
      <c r="C110" s="172"/>
      <c r="D110" s="172"/>
      <c r="E110" s="243"/>
      <c r="F110" s="172"/>
      <c r="G110" s="248"/>
      <c r="H110" s="248"/>
      <c r="I110" s="174"/>
      <c r="J110" s="165"/>
      <c r="K110" s="165"/>
      <c r="L110" s="165"/>
      <c r="M110" s="165"/>
      <c r="N110" s="165"/>
      <c r="O110" s="165"/>
      <c r="P110" s="165"/>
      <c r="Q110" s="166"/>
      <c r="R110" s="156"/>
      <c r="S110" s="156"/>
      <c r="T110" s="153"/>
      <c r="U110" s="149"/>
      <c r="V110" s="150"/>
      <c r="W110" s="149"/>
    </row>
    <row r="111" spans="1:23" s="157" customFormat="1" ht="26.1" customHeight="1">
      <c r="A111" s="146"/>
      <c r="B111" s="172"/>
      <c r="C111" s="172"/>
      <c r="D111" s="172"/>
      <c r="E111" s="172"/>
      <c r="F111" s="172"/>
      <c r="G111" s="248"/>
      <c r="H111" s="248"/>
      <c r="I111" s="174"/>
      <c r="J111" s="165"/>
      <c r="K111" s="165"/>
      <c r="L111" s="165"/>
      <c r="M111" s="165"/>
      <c r="N111" s="179"/>
      <c r="O111" s="179"/>
      <c r="P111" s="179"/>
      <c r="Q111" s="180"/>
      <c r="R111" s="158"/>
      <c r="S111" s="158"/>
      <c r="T111" s="148"/>
      <c r="U111" s="149"/>
      <c r="V111" s="150"/>
      <c r="W111" s="149"/>
    </row>
    <row r="112" spans="1:23" s="157" customFormat="1" ht="26.1" customHeight="1">
      <c r="A112" s="145"/>
      <c r="B112" s="172"/>
      <c r="C112" s="172"/>
      <c r="D112" s="172"/>
      <c r="E112" s="172"/>
      <c r="F112" s="172"/>
      <c r="G112" s="248"/>
      <c r="H112" s="248"/>
      <c r="I112" s="174"/>
      <c r="J112" s="165"/>
      <c r="K112" s="165"/>
      <c r="L112" s="165"/>
      <c r="M112" s="165"/>
      <c r="N112" s="179"/>
      <c r="O112" s="179"/>
      <c r="P112" s="179"/>
      <c r="Q112" s="180"/>
      <c r="R112" s="158"/>
      <c r="S112" s="158"/>
      <c r="T112" s="148"/>
      <c r="U112" s="149"/>
      <c r="V112" s="150"/>
      <c r="W112" s="149"/>
    </row>
    <row r="113" spans="1:23" s="157" customFormat="1" ht="26.1" customHeight="1">
      <c r="A113" s="168"/>
      <c r="B113" s="169"/>
      <c r="C113" s="169"/>
      <c r="D113" s="169"/>
      <c r="E113" s="169"/>
      <c r="F113" s="169"/>
      <c r="G113" s="176"/>
      <c r="H113" s="176"/>
      <c r="I113" s="170"/>
      <c r="J113" s="171"/>
      <c r="K113" s="171"/>
      <c r="L113" s="171"/>
      <c r="M113" s="171"/>
      <c r="N113" s="175"/>
      <c r="O113" s="175"/>
      <c r="P113" s="249"/>
      <c r="Q113" s="177"/>
      <c r="R113" s="158"/>
      <c r="S113" s="158"/>
      <c r="T113" s="148"/>
      <c r="U113" s="149"/>
      <c r="V113" s="150"/>
      <c r="W113" s="149"/>
    </row>
    <row r="114" spans="1:23" ht="26.1" hidden="1" customHeight="1">
      <c r="A114" s="147"/>
      <c r="B114" s="159" t="str">
        <f>IF(ISNUMBER(#REF!),LOOKUP(#REF!,#REF!,#REF!),"")</f>
        <v/>
      </c>
      <c r="C114" s="159" t="str">
        <f>IF(ISNUMBER(#REF!),LOOKUP(#REF!,#REF!,#REF!),"")</f>
        <v/>
      </c>
      <c r="D114" s="159" t="str">
        <f>IF(ISNUMBER(#REF!),LOOKUP(#REF!,#REF!,#REF!),"")</f>
        <v/>
      </c>
      <c r="E114" s="159"/>
      <c r="F114" s="159" t="str">
        <f>IF(ISNUMBER(#REF!),LOOKUP(#REF!,#REF!,#REF!),"")</f>
        <v/>
      </c>
      <c r="G114" s="160" t="str">
        <f>IF(ISNUMBER(#REF!),LOOKUP(#REF!,#REF!,#REF!),"")</f>
        <v/>
      </c>
      <c r="H114" s="160" t="str">
        <f>IF(ISNUMBER(#REF!),LOOKUP(#REF!,#REF!,#REF!),"")</f>
        <v/>
      </c>
      <c r="I114" s="35" t="str">
        <f>IF(J114="국(건설교통부)","국유지",IF(J114="국(농림축산식품부)","국유지",IF(J114="국(기획재정부)","국유지",IF(J114="사천시","공유지",IF(J114="경상남도","공유지","사유지")))))</f>
        <v>사유지</v>
      </c>
      <c r="J114" s="24" t="str">
        <f>IF(ISNUMBER(#REF!),LOOKUP(#REF!,#REF!,#REF!),"")</f>
        <v/>
      </c>
      <c r="K114" s="24" t="str">
        <f>IF(ISNUMBER(#REF!),LOOKUP(#REF!,#REF!,#REF!),"")</f>
        <v/>
      </c>
      <c r="L114" s="25" t="str">
        <f>IF(ISNUMBER(#REF!),LOOKUP(#REF!,#REF!,#REF!),"")</f>
        <v/>
      </c>
      <c r="M114" s="154"/>
      <c r="N114" s="154"/>
      <c r="O114" s="154"/>
      <c r="P114" s="154"/>
      <c r="Q114" s="154"/>
      <c r="R114" s="151"/>
      <c r="S114" s="151"/>
      <c r="T114" s="153" t="str">
        <f>IF(J114="국(국토교통부)","국유지",IF(J114="국(건설부)","국유지",IF(J114="국(농림수산부)","국유지",IF(J114="국(농림축산식품부)","국유지",IF(J114="국(기획재정부)","국유지",IF(J114="사천시","공유지",IF(J114="경상남도","공유지","사유지")))))))</f>
        <v>사유지</v>
      </c>
      <c r="U114" s="26"/>
      <c r="V114" s="33" t="str">
        <f>D114</f>
        <v/>
      </c>
      <c r="W114" s="26" t="b">
        <f>COUNTIF($V$4:$V$119,V114)=1</f>
        <v>0</v>
      </c>
    </row>
    <row r="115" spans="1:23" ht="26.1" hidden="1" customHeight="1">
      <c r="A115" s="20"/>
      <c r="B115" s="159"/>
      <c r="C115" s="159"/>
      <c r="D115" s="159"/>
      <c r="E115" s="159"/>
      <c r="F115" s="159"/>
      <c r="G115" s="160"/>
      <c r="H115" s="160"/>
      <c r="I115" s="35"/>
      <c r="J115" s="24"/>
      <c r="K115" s="24"/>
      <c r="L115" s="25"/>
      <c r="M115" s="154"/>
      <c r="N115" s="154"/>
      <c r="O115" s="154"/>
      <c r="P115" s="154"/>
      <c r="Q115" s="154"/>
      <c r="T115" s="13"/>
      <c r="U115" s="26"/>
      <c r="V115" s="33"/>
    </row>
    <row r="116" spans="1:23" ht="26.1" hidden="1" customHeight="1">
      <c r="A116" s="20"/>
      <c r="B116" s="159"/>
      <c r="C116" s="159"/>
      <c r="D116" s="159"/>
      <c r="E116" s="159"/>
      <c r="F116" s="159"/>
      <c r="G116" s="160"/>
      <c r="H116" s="160"/>
      <c r="I116" s="35"/>
      <c r="J116" s="24"/>
      <c r="K116" s="24"/>
      <c r="L116" s="25"/>
      <c r="M116" s="154"/>
      <c r="N116" s="154"/>
      <c r="O116" s="154"/>
      <c r="P116" s="154"/>
      <c r="Q116" s="154"/>
      <c r="T116" s="13"/>
      <c r="U116" s="26"/>
      <c r="V116" s="33"/>
    </row>
    <row r="117" spans="1:23" ht="26.1" hidden="1" customHeight="1">
      <c r="A117" s="20"/>
      <c r="B117" s="159"/>
      <c r="C117" s="159"/>
      <c r="D117" s="159"/>
      <c r="E117" s="159"/>
      <c r="F117" s="159"/>
      <c r="G117" s="160"/>
      <c r="H117" s="160"/>
      <c r="I117" s="35"/>
      <c r="J117" s="24"/>
      <c r="K117" s="24" t="s">
        <v>722</v>
      </c>
      <c r="L117" s="25"/>
      <c r="M117" s="154"/>
      <c r="N117" s="154"/>
      <c r="O117" s="154"/>
      <c r="P117" s="154"/>
      <c r="Q117" s="154"/>
      <c r="T117" s="13"/>
      <c r="U117" s="26"/>
      <c r="V117" s="33"/>
    </row>
    <row r="118" spans="1:23" ht="26.1" hidden="1" customHeight="1">
      <c r="A118" s="20"/>
      <c r="B118" s="159"/>
      <c r="C118" s="159"/>
      <c r="D118" s="159"/>
      <c r="E118" s="159"/>
      <c r="F118" s="159"/>
      <c r="G118" s="160"/>
      <c r="H118" s="160"/>
      <c r="I118" s="35"/>
      <c r="J118" s="24"/>
      <c r="K118" s="24"/>
      <c r="L118" s="25"/>
      <c r="M118" s="154"/>
      <c r="N118" s="154"/>
      <c r="O118" s="154"/>
      <c r="P118" s="154"/>
      <c r="Q118" s="154"/>
      <c r="T118" s="13"/>
      <c r="U118" s="26"/>
      <c r="V118" s="33"/>
    </row>
    <row r="119" spans="1:23" ht="26.1" hidden="1" customHeight="1" thickBot="1">
      <c r="A119" s="20"/>
      <c r="B119" s="159" t="str">
        <f>IF(ISNUMBER(#REF!),LOOKUP(#REF!,#REF!,#REF!),"")</f>
        <v/>
      </c>
      <c r="C119" s="159" t="str">
        <f>IF(ISNUMBER(#REF!),LOOKUP(#REF!,#REF!,#REF!),"")</f>
        <v/>
      </c>
      <c r="D119" s="159" t="str">
        <f>IF(ISNUMBER(#REF!),LOOKUP(#REF!,#REF!,#REF!),"")</f>
        <v/>
      </c>
      <c r="E119" s="159"/>
      <c r="F119" s="159" t="str">
        <f>IF(ISNUMBER(#REF!),LOOKUP(#REF!,#REF!,#REF!),"")</f>
        <v/>
      </c>
      <c r="G119" s="160" t="str">
        <f>IF(ISNUMBER(#REF!),LOOKUP(#REF!,#REF!,#REF!),"")</f>
        <v/>
      </c>
      <c r="H119" s="160" t="str">
        <f>IF(ISNUMBER(#REF!),LOOKUP(#REF!,#REF!,#REF!),"")</f>
        <v/>
      </c>
      <c r="I119" s="35" t="str">
        <f t="shared" ref="I119" si="33">IF(J119="국(건설교통부)","국유지",IF(J119="국(농림축산식품부)","국유지",IF(J119="국(기획재정부)","국유지",IF(J119="사천시","공유지",IF(J119="경상남도","공유지","사유지")))))</f>
        <v>사유지</v>
      </c>
      <c r="J119" s="24" t="str">
        <f>IF(ISNUMBER(#REF!),LOOKUP(#REF!,#REF!,#REF!),"")</f>
        <v/>
      </c>
      <c r="K119" s="24" t="str">
        <f>IF(ISNUMBER(#REF!),LOOKUP(#REF!,#REF!,#REF!),"")</f>
        <v/>
      </c>
      <c r="L119" s="25" t="str">
        <f>IF(ISNUMBER(#REF!),LOOKUP(#REF!,#REF!,#REF!),"")</f>
        <v/>
      </c>
      <c r="M119" s="154"/>
      <c r="N119" s="154"/>
      <c r="O119" s="154"/>
      <c r="P119" s="154"/>
      <c r="Q119" s="154"/>
      <c r="T119" s="13" t="str">
        <f t="shared" ref="T119" si="34">IF(J119="국(국토교통부)","국유지",IF(J119="국(건설부)","국유지",IF(J119="국(농림수산부)","국유지",IF(J119="국(농림축산식품부)","국유지",IF(J119="국(기획재정부)","국유지",IF(J119="사천시","공유지",IF(J119="경상남도","공유지","사유지")))))))</f>
        <v>사유지</v>
      </c>
      <c r="U119" s="26"/>
      <c r="V119" s="33" t="str">
        <f t="shared" ref="V119" si="35">D119</f>
        <v/>
      </c>
      <c r="W119" s="26" t="b">
        <f>COUNTIF($V$4:$V$119,V119)=1</f>
        <v>0</v>
      </c>
    </row>
    <row r="120" spans="1:23" ht="26.1" hidden="1" customHeight="1" thickTop="1">
      <c r="A120" s="144" t="s">
        <v>16</v>
      </c>
      <c r="B120" s="143"/>
      <c r="C120" s="143"/>
      <c r="D120" s="143"/>
      <c r="E120" s="143"/>
      <c r="F120" s="143"/>
      <c r="G120" s="57">
        <f>SUBTOTAL(109,$G$4:$G$119)</f>
        <v>179054</v>
      </c>
      <c r="H120" s="57">
        <f>SUBTOTAL(109,$H$4:$H$119)</f>
        <v>16656</v>
      </c>
      <c r="I120" s="21"/>
      <c r="J120" s="22"/>
      <c r="K120" s="22"/>
      <c r="L120" s="23"/>
      <c r="M120" s="152"/>
      <c r="N120" s="152"/>
      <c r="O120" s="152"/>
      <c r="P120" s="152"/>
      <c r="Q120" s="152"/>
    </row>
    <row r="121" spans="1:23" ht="26.1" hidden="1" customHeight="1">
      <c r="A121" s="15">
        <f>COUNTA(A4:A119)</f>
        <v>89</v>
      </c>
      <c r="B121" s="15"/>
      <c r="C121" s="15"/>
      <c r="D121" s="15"/>
      <c r="E121" s="15"/>
      <c r="F121" s="15"/>
      <c r="G121" s="15"/>
      <c r="H121" s="16"/>
      <c r="I121" s="16"/>
      <c r="J121" s="15"/>
      <c r="K121" s="15"/>
      <c r="L121" s="16"/>
      <c r="M121" s="16"/>
      <c r="N121" s="16"/>
      <c r="O121" s="16"/>
      <c r="P121" s="16"/>
      <c r="Q121" s="16"/>
    </row>
    <row r="122" spans="1:23" ht="26.1" hidden="1" customHeight="1">
      <c r="A122" s="15"/>
      <c r="B122" s="15"/>
      <c r="C122" s="15"/>
      <c r="D122" s="15"/>
      <c r="E122" s="15"/>
      <c r="F122" s="15"/>
      <c r="G122" s="15"/>
      <c r="H122" s="16"/>
      <c r="I122" s="16"/>
      <c r="J122" s="15"/>
      <c r="K122" s="15"/>
      <c r="L122" s="16"/>
      <c r="M122" s="16"/>
      <c r="N122" s="16"/>
      <c r="O122" s="16"/>
      <c r="P122" s="16"/>
      <c r="Q122" s="16"/>
    </row>
    <row r="123" spans="1:23" ht="26.1" customHeight="1">
      <c r="A123" s="15"/>
      <c r="B123" s="15"/>
      <c r="C123" s="15"/>
      <c r="D123" s="15"/>
      <c r="E123" s="15"/>
      <c r="F123" s="15"/>
      <c r="G123" s="15"/>
      <c r="H123" s="16"/>
      <c r="I123" s="16"/>
      <c r="J123" s="15"/>
      <c r="K123" s="15"/>
      <c r="L123" s="16"/>
      <c r="M123" s="16"/>
      <c r="N123" s="16"/>
      <c r="O123" s="16"/>
      <c r="P123" s="16"/>
      <c r="Q123" s="16"/>
    </row>
    <row r="124" spans="1:23" ht="26.1" customHeight="1">
      <c r="A124" s="15"/>
      <c r="B124" s="15"/>
      <c r="C124" s="15"/>
      <c r="D124" s="15"/>
      <c r="E124" s="15"/>
      <c r="F124" s="15"/>
      <c r="G124" s="15"/>
      <c r="H124" s="16"/>
      <c r="I124" s="16"/>
      <c r="J124" s="15"/>
      <c r="K124" s="15"/>
      <c r="L124" s="16"/>
      <c r="M124" s="16"/>
      <c r="N124" s="16"/>
      <c r="O124" s="16"/>
      <c r="P124" s="16"/>
      <c r="Q124" s="16"/>
    </row>
    <row r="125" spans="1:23" ht="26.1" customHeight="1">
      <c r="A125" s="15"/>
      <c r="B125" s="15"/>
      <c r="C125" s="15"/>
      <c r="D125" s="15"/>
      <c r="E125" s="15"/>
      <c r="F125" s="15"/>
      <c r="G125" s="15"/>
      <c r="H125" s="16"/>
      <c r="I125" s="16"/>
      <c r="J125" s="15"/>
      <c r="K125" s="15"/>
      <c r="L125" s="16"/>
      <c r="M125" s="16"/>
      <c r="N125" s="16"/>
      <c r="O125" s="16"/>
      <c r="P125" s="16"/>
      <c r="Q125" s="16"/>
    </row>
    <row r="126" spans="1:23" ht="26.1" customHeight="1">
      <c r="A126" s="15"/>
      <c r="K126" s="17"/>
    </row>
    <row r="127" spans="1:23" ht="26.1" customHeight="1">
      <c r="A127" s="15"/>
      <c r="K127" s="17"/>
    </row>
    <row r="128" spans="1:23" ht="26.1" customHeight="1">
      <c r="A128" s="15"/>
      <c r="K128" s="17"/>
    </row>
    <row r="129" spans="1:25" ht="26.1" customHeight="1">
      <c r="A129" s="15"/>
      <c r="K129" s="17"/>
    </row>
    <row r="130" spans="1:25" ht="26.1" customHeight="1">
      <c r="A130" s="15"/>
      <c r="K130" s="17"/>
    </row>
    <row r="131" spans="1:25" ht="26.1" customHeight="1">
      <c r="A131" s="15"/>
      <c r="K131" s="17"/>
    </row>
    <row r="132" spans="1:25" ht="26.1" customHeight="1">
      <c r="A132" s="15"/>
      <c r="K132" s="17"/>
    </row>
    <row r="133" spans="1:25" ht="26.1" customHeight="1">
      <c r="A133" s="15"/>
      <c r="K133" s="17"/>
    </row>
    <row r="134" spans="1:25" ht="26.1" customHeight="1">
      <c r="A134" s="15"/>
      <c r="K134" s="17"/>
    </row>
    <row r="135" spans="1:25" ht="26.1" customHeight="1">
      <c r="A135" s="15"/>
      <c r="K135" s="17"/>
    </row>
    <row r="136" spans="1:25" ht="26.1" customHeight="1">
      <c r="A136" s="15"/>
      <c r="K136" s="17"/>
    </row>
    <row r="137" spans="1:25" ht="26.1" customHeight="1">
      <c r="A137" s="15"/>
      <c r="K137" s="17"/>
    </row>
    <row r="138" spans="1:25" s="18" customFormat="1" ht="26.1" customHeight="1">
      <c r="A138" s="15"/>
      <c r="B138" s="17"/>
      <c r="C138" s="17"/>
      <c r="D138" s="17"/>
      <c r="E138" s="17"/>
      <c r="F138" s="17"/>
      <c r="G138" s="17"/>
      <c r="J138" s="17"/>
      <c r="K138" s="17"/>
      <c r="R138" s="19"/>
      <c r="S138" s="19"/>
      <c r="T138" s="26"/>
      <c r="U138" s="27"/>
      <c r="V138" s="28"/>
      <c r="W138" s="26"/>
      <c r="X138" s="34"/>
      <c r="Y138" s="34"/>
    </row>
    <row r="139" spans="1:25" s="18" customFormat="1" ht="26.1" customHeight="1">
      <c r="A139" s="15"/>
      <c r="B139" s="17"/>
      <c r="C139" s="17"/>
      <c r="D139" s="17"/>
      <c r="E139" s="17"/>
      <c r="F139" s="17"/>
      <c r="G139" s="17"/>
      <c r="J139" s="17"/>
      <c r="K139" s="17"/>
      <c r="R139" s="19"/>
      <c r="S139" s="19"/>
      <c r="T139" s="26"/>
      <c r="U139" s="27"/>
      <c r="V139" s="28"/>
      <c r="W139" s="26"/>
      <c r="X139" s="34"/>
      <c r="Y139" s="34"/>
    </row>
    <row r="140" spans="1:25" s="18" customFormat="1" ht="26.1" customHeight="1">
      <c r="A140" s="15"/>
      <c r="B140" s="17"/>
      <c r="C140" s="17"/>
      <c r="D140" s="17"/>
      <c r="E140" s="17"/>
      <c r="F140" s="17"/>
      <c r="G140" s="17"/>
      <c r="J140" s="17"/>
      <c r="K140" s="17"/>
      <c r="R140" s="19"/>
      <c r="S140" s="19"/>
      <c r="T140" s="26"/>
      <c r="U140" s="27"/>
      <c r="V140" s="28"/>
      <c r="W140" s="26"/>
      <c r="X140" s="34"/>
      <c r="Y140" s="34"/>
    </row>
    <row r="141" spans="1:25" s="18" customFormat="1" ht="26.1" customHeight="1">
      <c r="A141" s="15"/>
      <c r="B141" s="17"/>
      <c r="C141" s="17"/>
      <c r="D141" s="17"/>
      <c r="E141" s="17"/>
      <c r="F141" s="17"/>
      <c r="G141" s="17"/>
      <c r="J141" s="17"/>
      <c r="K141" s="17"/>
      <c r="R141" s="19"/>
      <c r="S141" s="19"/>
      <c r="T141" s="26"/>
      <c r="U141" s="27"/>
      <c r="V141" s="28"/>
      <c r="W141" s="26"/>
      <c r="X141" s="34"/>
      <c r="Y141" s="34"/>
    </row>
    <row r="142" spans="1:25" s="18" customFormat="1" ht="26.1" customHeight="1">
      <c r="A142" s="15"/>
      <c r="B142" s="17"/>
      <c r="C142" s="17"/>
      <c r="D142" s="17"/>
      <c r="E142" s="17"/>
      <c r="F142" s="17"/>
      <c r="G142" s="17"/>
      <c r="J142" s="17"/>
      <c r="K142" s="17"/>
      <c r="R142" s="19"/>
      <c r="S142" s="19"/>
      <c r="T142" s="26"/>
      <c r="U142" s="27"/>
      <c r="V142" s="28"/>
      <c r="W142" s="26"/>
      <c r="X142" s="34"/>
      <c r="Y142" s="34"/>
    </row>
    <row r="143" spans="1:25" s="18" customFormat="1" ht="26.1" customHeight="1">
      <c r="A143" s="15"/>
      <c r="B143" s="17"/>
      <c r="C143" s="17"/>
      <c r="D143" s="17"/>
      <c r="E143" s="17"/>
      <c r="F143" s="17"/>
      <c r="G143" s="17"/>
      <c r="J143" s="17"/>
      <c r="K143" s="17"/>
      <c r="R143" s="19"/>
      <c r="S143" s="19"/>
      <c r="T143" s="26"/>
      <c r="U143" s="27"/>
      <c r="V143" s="28"/>
      <c r="W143" s="26"/>
      <c r="X143" s="34"/>
      <c r="Y143" s="34"/>
    </row>
    <row r="144" spans="1:25" s="18" customFormat="1" ht="26.1" customHeight="1">
      <c r="A144" s="15"/>
      <c r="B144" s="17"/>
      <c r="C144" s="17"/>
      <c r="D144" s="17"/>
      <c r="E144" s="17"/>
      <c r="F144" s="17"/>
      <c r="G144" s="17"/>
      <c r="J144" s="17"/>
      <c r="K144" s="17"/>
      <c r="R144" s="19"/>
      <c r="S144" s="19"/>
      <c r="T144" s="26"/>
      <c r="U144" s="27"/>
      <c r="V144" s="28"/>
      <c r="W144" s="26"/>
      <c r="X144" s="34"/>
      <c r="Y144" s="34"/>
    </row>
    <row r="145" spans="1:25" s="18" customFormat="1" ht="26.1" customHeight="1">
      <c r="A145" s="15"/>
      <c r="B145" s="17"/>
      <c r="C145" s="17"/>
      <c r="D145" s="17"/>
      <c r="E145" s="17"/>
      <c r="F145" s="17"/>
      <c r="G145" s="17"/>
      <c r="J145" s="17"/>
      <c r="K145" s="17"/>
      <c r="R145" s="19"/>
      <c r="S145" s="19"/>
      <c r="T145" s="26"/>
      <c r="U145" s="27"/>
      <c r="V145" s="28"/>
      <c r="W145" s="26"/>
      <c r="X145" s="34"/>
      <c r="Y145" s="34"/>
    </row>
    <row r="146" spans="1:25" s="18" customFormat="1" ht="26.1" customHeight="1">
      <c r="A146" s="15"/>
      <c r="B146" s="17"/>
      <c r="C146" s="17"/>
      <c r="D146" s="17"/>
      <c r="E146" s="17"/>
      <c r="F146" s="17"/>
      <c r="G146" s="17"/>
      <c r="J146" s="17"/>
      <c r="K146" s="17"/>
      <c r="R146" s="19"/>
      <c r="S146" s="19"/>
      <c r="T146" s="26"/>
      <c r="U146" s="27"/>
      <c r="V146" s="28"/>
      <c r="W146" s="26"/>
      <c r="X146" s="34"/>
      <c r="Y146" s="34"/>
    </row>
    <row r="147" spans="1:25" s="18" customFormat="1" ht="26.1" customHeight="1">
      <c r="A147" s="15"/>
      <c r="B147" s="17"/>
      <c r="C147" s="17"/>
      <c r="D147" s="17"/>
      <c r="E147" s="17"/>
      <c r="F147" s="17"/>
      <c r="G147" s="17"/>
      <c r="J147" s="17"/>
      <c r="K147" s="17"/>
      <c r="R147" s="19"/>
      <c r="S147" s="19"/>
      <c r="T147" s="26"/>
      <c r="U147" s="27"/>
      <c r="V147" s="28"/>
      <c r="W147" s="26"/>
      <c r="X147" s="34"/>
      <c r="Y147" s="34"/>
    </row>
    <row r="148" spans="1:25" s="18" customFormat="1" ht="26.1" customHeight="1">
      <c r="A148" s="15"/>
      <c r="B148" s="17"/>
      <c r="C148" s="17"/>
      <c r="D148" s="17"/>
      <c r="E148" s="17"/>
      <c r="F148" s="17"/>
      <c r="G148" s="17"/>
      <c r="J148" s="17"/>
      <c r="K148" s="17"/>
      <c r="R148" s="19"/>
      <c r="S148" s="19"/>
      <c r="T148" s="26"/>
      <c r="U148" s="27"/>
      <c r="V148" s="28"/>
      <c r="W148" s="26"/>
      <c r="X148" s="34"/>
      <c r="Y148" s="34"/>
    </row>
    <row r="149" spans="1:25" s="18" customFormat="1" ht="26.1" customHeight="1">
      <c r="A149" s="17"/>
      <c r="B149" s="17"/>
      <c r="C149" s="17"/>
      <c r="D149" s="17"/>
      <c r="E149" s="17"/>
      <c r="F149" s="17"/>
      <c r="G149" s="17"/>
      <c r="J149" s="17"/>
      <c r="K149" s="17"/>
      <c r="R149" s="19"/>
      <c r="S149" s="19"/>
      <c r="T149" s="26"/>
      <c r="U149" s="27"/>
      <c r="V149" s="28"/>
      <c r="W149" s="26"/>
      <c r="X149" s="34"/>
      <c r="Y149" s="34"/>
    </row>
    <row r="150" spans="1:25" s="18" customFormat="1" ht="26.1" customHeight="1">
      <c r="A150" s="17"/>
      <c r="B150" s="17"/>
      <c r="C150" s="17"/>
      <c r="D150" s="17"/>
      <c r="E150" s="17"/>
      <c r="F150" s="17"/>
      <c r="G150" s="17"/>
      <c r="J150" s="17"/>
      <c r="K150" s="17"/>
      <c r="R150" s="19"/>
      <c r="S150" s="19"/>
      <c r="T150" s="26"/>
      <c r="U150" s="27"/>
      <c r="V150" s="28"/>
      <c r="W150" s="26"/>
      <c r="X150" s="34"/>
      <c r="Y150" s="34"/>
    </row>
    <row r="151" spans="1:25" s="18" customFormat="1" ht="26.1" customHeight="1">
      <c r="A151" s="17"/>
      <c r="B151" s="17"/>
      <c r="C151" s="17"/>
      <c r="D151" s="17"/>
      <c r="E151" s="17"/>
      <c r="F151" s="17"/>
      <c r="G151" s="17"/>
      <c r="J151" s="17"/>
      <c r="K151" s="17"/>
      <c r="R151" s="19"/>
      <c r="S151" s="19"/>
      <c r="T151" s="26"/>
      <c r="U151" s="27"/>
      <c r="V151" s="28"/>
      <c r="W151" s="26"/>
      <c r="X151" s="34"/>
      <c r="Y151" s="34"/>
    </row>
    <row r="152" spans="1:25" s="18" customFormat="1" ht="26.1" customHeight="1">
      <c r="A152" s="17"/>
      <c r="B152" s="17"/>
      <c r="C152" s="17"/>
      <c r="D152" s="17"/>
      <c r="E152" s="17"/>
      <c r="F152" s="17"/>
      <c r="G152" s="17"/>
      <c r="J152" s="17"/>
      <c r="K152" s="17"/>
      <c r="R152" s="19"/>
      <c r="S152" s="19"/>
      <c r="T152" s="26"/>
      <c r="U152" s="27"/>
      <c r="V152" s="28"/>
      <c r="W152" s="26"/>
      <c r="X152" s="34"/>
      <c r="Y152" s="34"/>
    </row>
    <row r="153" spans="1:25" s="18" customFormat="1" ht="26.1" customHeight="1">
      <c r="A153" s="17"/>
      <c r="B153" s="17"/>
      <c r="C153" s="17"/>
      <c r="D153" s="17"/>
      <c r="E153" s="17"/>
      <c r="F153" s="17"/>
      <c r="G153" s="17"/>
      <c r="J153" s="17"/>
      <c r="K153" s="17"/>
      <c r="R153" s="19"/>
      <c r="S153" s="19"/>
      <c r="T153" s="26"/>
      <c r="U153" s="27"/>
      <c r="V153" s="28"/>
      <c r="W153" s="26"/>
      <c r="X153" s="34"/>
      <c r="Y153" s="34"/>
    </row>
    <row r="154" spans="1:25" s="18" customFormat="1" ht="26.1" customHeight="1">
      <c r="A154" s="17"/>
      <c r="B154" s="17"/>
      <c r="C154" s="17"/>
      <c r="D154" s="17"/>
      <c r="E154" s="17"/>
      <c r="F154" s="17"/>
      <c r="G154" s="17"/>
      <c r="J154" s="17"/>
      <c r="K154" s="17"/>
      <c r="R154" s="19"/>
      <c r="S154" s="19"/>
      <c r="T154" s="26"/>
      <c r="U154" s="27"/>
      <c r="V154" s="28"/>
      <c r="W154" s="26"/>
      <c r="X154" s="34"/>
      <c r="Y154" s="34"/>
    </row>
    <row r="155" spans="1:25" s="18" customFormat="1" ht="26.1" customHeight="1">
      <c r="A155" s="17"/>
      <c r="B155" s="17"/>
      <c r="C155" s="17"/>
      <c r="D155" s="17"/>
      <c r="E155" s="17"/>
      <c r="F155" s="17"/>
      <c r="G155" s="17"/>
      <c r="J155" s="17"/>
      <c r="K155" s="17"/>
      <c r="R155" s="19"/>
      <c r="S155" s="19"/>
      <c r="T155" s="26"/>
      <c r="U155" s="27"/>
      <c r="V155" s="28"/>
      <c r="W155" s="26"/>
      <c r="X155" s="34"/>
      <c r="Y155" s="34"/>
    </row>
    <row r="156" spans="1:25" s="18" customFormat="1" ht="26.1" customHeight="1">
      <c r="A156" s="17"/>
      <c r="B156" s="17"/>
      <c r="C156" s="17"/>
      <c r="D156" s="17"/>
      <c r="E156" s="17"/>
      <c r="F156" s="17"/>
      <c r="G156" s="17"/>
      <c r="J156" s="17"/>
      <c r="K156" s="17"/>
      <c r="R156" s="19"/>
      <c r="S156" s="19"/>
      <c r="T156" s="26"/>
      <c r="U156" s="27"/>
      <c r="V156" s="28"/>
      <c r="W156" s="26"/>
      <c r="X156" s="34"/>
      <c r="Y156" s="34"/>
    </row>
    <row r="157" spans="1:25" s="18" customFormat="1" ht="26.1" customHeight="1">
      <c r="A157" s="17"/>
      <c r="B157" s="17"/>
      <c r="C157" s="17"/>
      <c r="D157" s="17"/>
      <c r="E157" s="17"/>
      <c r="F157" s="17"/>
      <c r="G157" s="17"/>
      <c r="J157" s="17"/>
      <c r="K157" s="17"/>
      <c r="R157" s="19"/>
      <c r="S157" s="19"/>
      <c r="T157" s="26"/>
      <c r="U157" s="27"/>
      <c r="V157" s="28"/>
      <c r="W157" s="26"/>
      <c r="X157" s="34"/>
      <c r="Y157" s="34"/>
    </row>
    <row r="158" spans="1:25" s="18" customFormat="1" ht="26.1" customHeight="1">
      <c r="A158" s="17"/>
      <c r="B158" s="17"/>
      <c r="C158" s="17"/>
      <c r="D158" s="17"/>
      <c r="E158" s="17"/>
      <c r="F158" s="17"/>
      <c r="G158" s="17"/>
      <c r="J158" s="17"/>
      <c r="K158" s="17"/>
      <c r="R158" s="19"/>
      <c r="S158" s="19"/>
      <c r="T158" s="26"/>
      <c r="U158" s="27"/>
      <c r="V158" s="28"/>
      <c r="W158" s="26"/>
      <c r="X158" s="34"/>
      <c r="Y158" s="34"/>
    </row>
    <row r="159" spans="1:25" s="18" customFormat="1" ht="26.1" customHeight="1">
      <c r="A159" s="17"/>
      <c r="B159" s="17"/>
      <c r="C159" s="17"/>
      <c r="D159" s="17"/>
      <c r="E159" s="17"/>
      <c r="F159" s="17"/>
      <c r="G159" s="17"/>
      <c r="J159" s="17"/>
      <c r="K159" s="17"/>
      <c r="R159" s="19"/>
      <c r="S159" s="19"/>
      <c r="T159" s="26"/>
      <c r="U159" s="27"/>
      <c r="V159" s="28"/>
      <c r="W159" s="26"/>
      <c r="X159" s="34"/>
      <c r="Y159" s="34"/>
    </row>
    <row r="160" spans="1:25" s="18" customFormat="1" ht="26.1" customHeight="1">
      <c r="A160" s="17"/>
      <c r="B160" s="17"/>
      <c r="C160" s="17"/>
      <c r="D160" s="17"/>
      <c r="E160" s="17"/>
      <c r="F160" s="17"/>
      <c r="G160" s="17"/>
      <c r="J160" s="17"/>
      <c r="K160" s="17"/>
      <c r="R160" s="19"/>
      <c r="S160" s="19"/>
      <c r="T160" s="26"/>
      <c r="U160" s="27"/>
      <c r="V160" s="28"/>
      <c r="W160" s="26"/>
      <c r="X160" s="34"/>
      <c r="Y160" s="34"/>
    </row>
    <row r="161" spans="1:25" s="18" customFormat="1" ht="26.1" customHeight="1">
      <c r="A161" s="17"/>
      <c r="B161" s="17"/>
      <c r="C161" s="17"/>
      <c r="D161" s="17"/>
      <c r="E161" s="17"/>
      <c r="F161" s="17"/>
      <c r="G161" s="17"/>
      <c r="J161" s="17"/>
      <c r="K161" s="17"/>
      <c r="R161" s="19"/>
      <c r="S161" s="19"/>
      <c r="T161" s="26"/>
      <c r="U161" s="27"/>
      <c r="V161" s="28"/>
      <c r="W161" s="26"/>
      <c r="X161" s="34"/>
      <c r="Y161" s="34"/>
    </row>
    <row r="162" spans="1:25" s="18" customFormat="1" ht="26.1" customHeight="1">
      <c r="A162" s="17"/>
      <c r="B162" s="17"/>
      <c r="C162" s="17"/>
      <c r="D162" s="17"/>
      <c r="E162" s="17"/>
      <c r="F162" s="17"/>
      <c r="G162" s="17"/>
      <c r="J162" s="17"/>
      <c r="K162" s="17"/>
      <c r="R162" s="19"/>
      <c r="S162" s="19"/>
      <c r="T162" s="26"/>
      <c r="U162" s="27"/>
      <c r="V162" s="28"/>
      <c r="W162" s="26"/>
      <c r="X162" s="34"/>
      <c r="Y162" s="34"/>
    </row>
    <row r="163" spans="1:25" s="18" customFormat="1" ht="26.1" customHeight="1">
      <c r="A163" s="17"/>
      <c r="B163" s="17"/>
      <c r="C163" s="17"/>
      <c r="D163" s="17"/>
      <c r="E163" s="17"/>
      <c r="F163" s="17"/>
      <c r="G163" s="17"/>
      <c r="J163" s="17"/>
      <c r="K163" s="17"/>
      <c r="R163" s="19"/>
      <c r="S163" s="19"/>
      <c r="T163" s="26"/>
      <c r="U163" s="27"/>
      <c r="V163" s="28"/>
      <c r="W163" s="26"/>
      <c r="X163" s="34"/>
      <c r="Y163" s="34"/>
    </row>
    <row r="164" spans="1:25" s="18" customFormat="1" ht="26.1" customHeight="1">
      <c r="A164" s="17"/>
      <c r="B164" s="17"/>
      <c r="C164" s="17"/>
      <c r="D164" s="17"/>
      <c r="E164" s="17"/>
      <c r="F164" s="17"/>
      <c r="G164" s="17"/>
      <c r="J164" s="17"/>
      <c r="K164" s="17"/>
      <c r="R164" s="19"/>
      <c r="S164" s="19"/>
      <c r="T164" s="26"/>
      <c r="U164" s="27"/>
      <c r="V164" s="28"/>
      <c r="W164" s="26"/>
      <c r="X164" s="34"/>
      <c r="Y164" s="34"/>
    </row>
    <row r="165" spans="1:25" s="18" customFormat="1" ht="26.1" customHeight="1">
      <c r="A165" s="17"/>
      <c r="B165" s="17"/>
      <c r="C165" s="17"/>
      <c r="D165" s="17"/>
      <c r="E165" s="17"/>
      <c r="F165" s="17"/>
      <c r="G165" s="17"/>
      <c r="J165" s="17"/>
      <c r="K165" s="17"/>
      <c r="R165" s="19"/>
      <c r="S165" s="19"/>
      <c r="T165" s="26"/>
      <c r="U165" s="27"/>
      <c r="V165" s="28"/>
      <c r="W165" s="26"/>
      <c r="X165" s="34"/>
      <c r="Y165" s="34"/>
    </row>
    <row r="166" spans="1:25" s="18" customFormat="1" ht="26.1" customHeight="1">
      <c r="A166" s="17"/>
      <c r="B166" s="17"/>
      <c r="C166" s="17"/>
      <c r="D166" s="17"/>
      <c r="E166" s="17"/>
      <c r="F166" s="17"/>
      <c r="G166" s="17"/>
      <c r="J166" s="17"/>
      <c r="K166" s="17"/>
      <c r="R166" s="19"/>
      <c r="S166" s="19"/>
      <c r="T166" s="26"/>
      <c r="U166" s="27"/>
      <c r="V166" s="28"/>
      <c r="W166" s="26"/>
      <c r="X166" s="34"/>
      <c r="Y166" s="34"/>
    </row>
    <row r="167" spans="1:25" s="18" customFormat="1" ht="26.1" customHeight="1">
      <c r="A167" s="17"/>
      <c r="B167" s="17"/>
      <c r="C167" s="17"/>
      <c r="D167" s="17"/>
      <c r="E167" s="17"/>
      <c r="F167" s="17"/>
      <c r="G167" s="17"/>
      <c r="J167" s="17"/>
      <c r="K167" s="17"/>
      <c r="R167" s="19"/>
      <c r="S167" s="19"/>
      <c r="T167" s="26"/>
      <c r="U167" s="27"/>
      <c r="V167" s="28"/>
      <c r="W167" s="26"/>
      <c r="X167" s="34"/>
      <c r="Y167" s="34"/>
    </row>
    <row r="168" spans="1:25" s="18" customFormat="1" ht="26.1" customHeight="1">
      <c r="A168" s="17"/>
      <c r="B168" s="17"/>
      <c r="C168" s="17"/>
      <c r="D168" s="17"/>
      <c r="E168" s="17"/>
      <c r="F168" s="17"/>
      <c r="G168" s="17"/>
      <c r="J168" s="17"/>
      <c r="K168" s="17"/>
      <c r="R168" s="19"/>
      <c r="S168" s="19"/>
      <c r="T168" s="26"/>
      <c r="U168" s="27"/>
      <c r="V168" s="28"/>
      <c r="W168" s="26"/>
      <c r="X168" s="34"/>
      <c r="Y168" s="34"/>
    </row>
    <row r="169" spans="1:25" s="18" customFormat="1" ht="26.1" customHeight="1">
      <c r="A169" s="17"/>
      <c r="B169" s="17"/>
      <c r="C169" s="17"/>
      <c r="D169" s="17"/>
      <c r="E169" s="17"/>
      <c r="F169" s="17"/>
      <c r="G169" s="17"/>
      <c r="J169" s="17"/>
      <c r="K169" s="17"/>
      <c r="R169" s="19"/>
      <c r="S169" s="19"/>
      <c r="T169" s="26"/>
      <c r="U169" s="27"/>
      <c r="V169" s="28"/>
      <c r="W169" s="26"/>
      <c r="X169" s="34"/>
      <c r="Y169" s="34"/>
    </row>
    <row r="170" spans="1:25" s="18" customFormat="1" ht="26.1" customHeight="1">
      <c r="A170" s="17"/>
      <c r="B170" s="17"/>
      <c r="C170" s="17"/>
      <c r="D170" s="17"/>
      <c r="E170" s="17"/>
      <c r="F170" s="17"/>
      <c r="G170" s="17"/>
      <c r="J170" s="17"/>
      <c r="K170" s="17"/>
      <c r="R170" s="19"/>
      <c r="S170" s="19"/>
      <c r="T170" s="26"/>
      <c r="U170" s="27"/>
      <c r="V170" s="28"/>
      <c r="W170" s="26"/>
      <c r="X170" s="34"/>
      <c r="Y170" s="34"/>
    </row>
    <row r="171" spans="1:25" s="18" customFormat="1" ht="26.1" customHeight="1">
      <c r="A171" s="17"/>
      <c r="B171" s="17"/>
      <c r="C171" s="17"/>
      <c r="D171" s="17"/>
      <c r="E171" s="17"/>
      <c r="F171" s="17"/>
      <c r="G171" s="17"/>
      <c r="J171" s="17"/>
      <c r="K171" s="17"/>
      <c r="R171" s="19"/>
      <c r="S171" s="19"/>
      <c r="T171" s="26"/>
      <c r="U171" s="27"/>
      <c r="V171" s="28"/>
      <c r="W171" s="26"/>
      <c r="X171" s="34"/>
      <c r="Y171" s="34"/>
    </row>
    <row r="172" spans="1:25" s="18" customFormat="1" ht="26.1" customHeight="1">
      <c r="A172" s="17"/>
      <c r="B172" s="17"/>
      <c r="C172" s="17"/>
      <c r="D172" s="17"/>
      <c r="E172" s="17"/>
      <c r="F172" s="17"/>
      <c r="G172" s="17"/>
      <c r="J172" s="17"/>
      <c r="K172" s="17"/>
      <c r="R172" s="19"/>
      <c r="S172" s="19"/>
      <c r="T172" s="26"/>
      <c r="U172" s="27"/>
      <c r="V172" s="28"/>
      <c r="W172" s="26"/>
      <c r="X172" s="34"/>
      <c r="Y172" s="34"/>
    </row>
    <row r="173" spans="1:25" s="18" customFormat="1" ht="26.1" customHeight="1">
      <c r="A173" s="17"/>
      <c r="B173" s="17"/>
      <c r="C173" s="17"/>
      <c r="D173" s="17"/>
      <c r="E173" s="17"/>
      <c r="F173" s="17"/>
      <c r="G173" s="17"/>
      <c r="J173" s="17"/>
      <c r="K173" s="17"/>
      <c r="R173" s="19"/>
      <c r="S173" s="19"/>
      <c r="T173" s="26"/>
      <c r="U173" s="27"/>
      <c r="V173" s="28"/>
      <c r="W173" s="26"/>
      <c r="X173" s="34"/>
      <c r="Y173" s="34"/>
    </row>
    <row r="174" spans="1:25" s="18" customFormat="1" ht="26.1" customHeight="1">
      <c r="A174" s="17"/>
      <c r="B174" s="17"/>
      <c r="C174" s="17"/>
      <c r="D174" s="17"/>
      <c r="E174" s="17"/>
      <c r="F174" s="17"/>
      <c r="G174" s="17"/>
      <c r="J174" s="17"/>
      <c r="K174" s="17"/>
      <c r="R174" s="19"/>
      <c r="S174" s="19"/>
      <c r="T174" s="26"/>
      <c r="U174" s="27"/>
      <c r="V174" s="28"/>
      <c r="W174" s="26"/>
      <c r="X174" s="34"/>
      <c r="Y174" s="34"/>
    </row>
    <row r="175" spans="1:25" s="18" customFormat="1" ht="26.1" customHeight="1">
      <c r="A175" s="17"/>
      <c r="B175" s="17"/>
      <c r="C175" s="17"/>
      <c r="D175" s="17"/>
      <c r="E175" s="17"/>
      <c r="F175" s="17"/>
      <c r="G175" s="17"/>
      <c r="J175" s="17"/>
      <c r="K175" s="17"/>
      <c r="R175" s="19"/>
      <c r="S175" s="19"/>
      <c r="T175" s="26"/>
      <c r="U175" s="27"/>
      <c r="V175" s="28"/>
      <c r="W175" s="26"/>
      <c r="X175" s="34"/>
      <c r="Y175" s="34"/>
    </row>
    <row r="176" spans="1:25" s="18" customFormat="1" ht="26.1" customHeight="1">
      <c r="A176" s="17"/>
      <c r="B176" s="17"/>
      <c r="C176" s="17"/>
      <c r="D176" s="17"/>
      <c r="E176" s="17"/>
      <c r="F176" s="17"/>
      <c r="G176" s="17"/>
      <c r="J176" s="17"/>
      <c r="K176" s="17"/>
      <c r="R176" s="19"/>
      <c r="S176" s="19"/>
      <c r="T176" s="26"/>
      <c r="U176" s="27"/>
      <c r="V176" s="28"/>
      <c r="W176" s="26"/>
      <c r="X176" s="34"/>
      <c r="Y176" s="34"/>
    </row>
    <row r="177" spans="1:25" s="18" customFormat="1" ht="26.1" customHeight="1">
      <c r="A177" s="17"/>
      <c r="B177" s="17"/>
      <c r="C177" s="17"/>
      <c r="D177" s="17"/>
      <c r="E177" s="17"/>
      <c r="F177" s="17"/>
      <c r="G177" s="17"/>
      <c r="J177" s="17"/>
      <c r="K177" s="17"/>
      <c r="R177" s="19"/>
      <c r="S177" s="19"/>
      <c r="T177" s="26"/>
      <c r="U177" s="27"/>
      <c r="V177" s="28"/>
      <c r="W177" s="26"/>
      <c r="X177" s="34"/>
      <c r="Y177" s="34"/>
    </row>
    <row r="178" spans="1:25" s="18" customFormat="1" ht="26.1" customHeight="1">
      <c r="A178" s="17"/>
      <c r="B178" s="17"/>
      <c r="C178" s="17"/>
      <c r="D178" s="17"/>
      <c r="E178" s="17"/>
      <c r="F178" s="17"/>
      <c r="G178" s="17"/>
      <c r="J178" s="17"/>
      <c r="K178" s="17"/>
      <c r="R178" s="19"/>
      <c r="S178" s="19"/>
      <c r="T178" s="26"/>
      <c r="U178" s="27"/>
      <c r="V178" s="28"/>
      <c r="W178" s="26"/>
      <c r="X178" s="34"/>
      <c r="Y178" s="34"/>
    </row>
    <row r="179" spans="1:25" s="18" customFormat="1" ht="26.1" customHeight="1">
      <c r="A179" s="17"/>
      <c r="B179" s="17"/>
      <c r="C179" s="17"/>
      <c r="D179" s="17"/>
      <c r="E179" s="17"/>
      <c r="F179" s="17"/>
      <c r="G179" s="17"/>
      <c r="J179" s="17"/>
      <c r="K179" s="17"/>
      <c r="R179" s="19"/>
      <c r="S179" s="19"/>
      <c r="T179" s="26"/>
      <c r="U179" s="27"/>
      <c r="V179" s="28"/>
      <c r="W179" s="26"/>
      <c r="X179" s="34"/>
      <c r="Y179" s="34"/>
    </row>
    <row r="180" spans="1:25" s="18" customFormat="1" ht="26.1" customHeight="1">
      <c r="A180" s="17"/>
      <c r="B180" s="17"/>
      <c r="C180" s="17"/>
      <c r="D180" s="17"/>
      <c r="E180" s="17"/>
      <c r="F180" s="17"/>
      <c r="G180" s="17"/>
      <c r="J180" s="17"/>
      <c r="K180" s="17"/>
      <c r="R180" s="19"/>
      <c r="S180" s="19"/>
      <c r="T180" s="26"/>
      <c r="U180" s="27"/>
      <c r="V180" s="28"/>
      <c r="W180" s="26"/>
      <c r="X180" s="34"/>
      <c r="Y180" s="34"/>
    </row>
    <row r="181" spans="1:25" s="18" customFormat="1" ht="26.1" customHeight="1">
      <c r="A181" s="17"/>
      <c r="B181" s="17"/>
      <c r="C181" s="17"/>
      <c r="D181" s="17"/>
      <c r="E181" s="17"/>
      <c r="F181" s="17"/>
      <c r="G181" s="17"/>
      <c r="J181" s="17"/>
      <c r="K181" s="17"/>
      <c r="R181" s="19"/>
      <c r="S181" s="19"/>
      <c r="T181" s="26"/>
      <c r="U181" s="27"/>
      <c r="V181" s="28"/>
      <c r="W181" s="26"/>
      <c r="X181" s="34"/>
      <c r="Y181" s="34"/>
    </row>
    <row r="182" spans="1:25" s="18" customFormat="1" ht="26.1" customHeight="1">
      <c r="A182" s="17"/>
      <c r="B182" s="17"/>
      <c r="C182" s="17"/>
      <c r="D182" s="17"/>
      <c r="E182" s="17"/>
      <c r="F182" s="17"/>
      <c r="G182" s="17"/>
      <c r="J182" s="17"/>
      <c r="K182" s="17"/>
      <c r="R182" s="19"/>
      <c r="S182" s="19"/>
      <c r="T182" s="26"/>
      <c r="U182" s="27"/>
      <c r="V182" s="28"/>
      <c r="W182" s="26"/>
      <c r="X182" s="34"/>
      <c r="Y182" s="34"/>
    </row>
    <row r="183" spans="1:25" s="18" customFormat="1" ht="26.1" customHeight="1">
      <c r="A183" s="17"/>
      <c r="B183" s="17"/>
      <c r="C183" s="17"/>
      <c r="D183" s="17"/>
      <c r="E183" s="17"/>
      <c r="F183" s="17"/>
      <c r="G183" s="17"/>
      <c r="J183" s="17"/>
      <c r="K183" s="17"/>
      <c r="R183" s="19"/>
      <c r="S183" s="19"/>
      <c r="T183" s="26"/>
      <c r="U183" s="27"/>
      <c r="V183" s="28"/>
      <c r="W183" s="26"/>
      <c r="X183" s="34"/>
      <c r="Y183" s="34"/>
    </row>
    <row r="184" spans="1:25" s="18" customFormat="1" ht="26.1" customHeight="1">
      <c r="A184" s="17"/>
      <c r="B184" s="17"/>
      <c r="C184" s="17"/>
      <c r="D184" s="17"/>
      <c r="E184" s="17"/>
      <c r="F184" s="17"/>
      <c r="G184" s="17"/>
      <c r="J184" s="17"/>
      <c r="K184" s="17"/>
      <c r="R184" s="19"/>
      <c r="S184" s="19"/>
      <c r="T184" s="26"/>
      <c r="U184" s="27"/>
      <c r="V184" s="28"/>
      <c r="W184" s="26"/>
      <c r="X184" s="34"/>
      <c r="Y184" s="34"/>
    </row>
    <row r="185" spans="1:25" s="18" customFormat="1" ht="26.1" customHeight="1">
      <c r="A185" s="17"/>
      <c r="B185" s="17"/>
      <c r="C185" s="17"/>
      <c r="D185" s="17"/>
      <c r="E185" s="17"/>
      <c r="F185" s="17"/>
      <c r="G185" s="17"/>
      <c r="J185" s="17"/>
      <c r="K185" s="17"/>
      <c r="R185" s="19"/>
      <c r="S185" s="19"/>
      <c r="T185" s="26"/>
      <c r="U185" s="27"/>
      <c r="V185" s="28"/>
      <c r="W185" s="26"/>
      <c r="X185" s="34"/>
      <c r="Y185" s="34"/>
    </row>
    <row r="186" spans="1:25" s="18" customFormat="1" ht="26.1" customHeight="1">
      <c r="A186" s="17"/>
      <c r="B186" s="17"/>
      <c r="C186" s="17"/>
      <c r="D186" s="17"/>
      <c r="E186" s="17"/>
      <c r="F186" s="17"/>
      <c r="G186" s="17"/>
      <c r="J186" s="17"/>
      <c r="K186" s="17"/>
      <c r="R186" s="19"/>
      <c r="S186" s="19"/>
      <c r="T186" s="26"/>
      <c r="U186" s="27"/>
      <c r="V186" s="28"/>
      <c r="W186" s="26"/>
      <c r="X186" s="34"/>
      <c r="Y186" s="34"/>
    </row>
    <row r="187" spans="1:25" s="18" customFormat="1" ht="26.1" customHeight="1">
      <c r="A187" s="17"/>
      <c r="B187" s="17"/>
      <c r="C187" s="17"/>
      <c r="D187" s="17"/>
      <c r="E187" s="17"/>
      <c r="F187" s="17"/>
      <c r="G187" s="17"/>
      <c r="J187" s="17"/>
      <c r="K187" s="17"/>
      <c r="R187" s="19"/>
      <c r="S187" s="19"/>
      <c r="T187" s="26"/>
      <c r="U187" s="27"/>
      <c r="V187" s="28"/>
      <c r="W187" s="26"/>
      <c r="X187" s="34"/>
      <c r="Y187" s="34"/>
    </row>
    <row r="188" spans="1:25" s="18" customFormat="1" ht="26.1" customHeight="1">
      <c r="A188" s="17"/>
      <c r="B188" s="17"/>
      <c r="C188" s="17"/>
      <c r="D188" s="17"/>
      <c r="E188" s="17"/>
      <c r="F188" s="17"/>
      <c r="G188" s="17"/>
      <c r="J188" s="17"/>
      <c r="K188" s="17"/>
      <c r="R188" s="19"/>
      <c r="S188" s="19"/>
      <c r="T188" s="26"/>
      <c r="U188" s="27"/>
      <c r="V188" s="28"/>
      <c r="W188" s="26"/>
      <c r="X188" s="34"/>
      <c r="Y188" s="34"/>
    </row>
    <row r="189" spans="1:25" s="18" customFormat="1" ht="26.1" customHeight="1">
      <c r="A189" s="17"/>
      <c r="B189" s="17"/>
      <c r="C189" s="17"/>
      <c r="D189" s="17"/>
      <c r="E189" s="17"/>
      <c r="F189" s="17"/>
      <c r="G189" s="17"/>
      <c r="J189" s="17"/>
      <c r="K189" s="17"/>
      <c r="R189" s="19"/>
      <c r="S189" s="19"/>
      <c r="T189" s="26"/>
      <c r="U189" s="27"/>
      <c r="V189" s="28"/>
      <c r="W189" s="26"/>
      <c r="X189" s="34"/>
      <c r="Y189" s="34"/>
    </row>
    <row r="190" spans="1:25" s="18" customFormat="1">
      <c r="A190" s="17"/>
      <c r="B190" s="17"/>
      <c r="C190" s="17"/>
      <c r="D190" s="17"/>
      <c r="E190" s="17"/>
      <c r="F190" s="17"/>
      <c r="G190" s="17"/>
      <c r="J190" s="17"/>
      <c r="K190" s="17"/>
      <c r="R190" s="19"/>
      <c r="S190" s="19"/>
      <c r="T190" s="26"/>
      <c r="U190" s="27"/>
      <c r="V190" s="28"/>
      <c r="W190" s="26"/>
      <c r="X190" s="34"/>
      <c r="Y190" s="34"/>
    </row>
    <row r="191" spans="1:25" s="18" customFormat="1">
      <c r="A191" s="17"/>
      <c r="B191" s="17"/>
      <c r="C191" s="17"/>
      <c r="D191" s="17"/>
      <c r="E191" s="17"/>
      <c r="F191" s="17"/>
      <c r="G191" s="17"/>
      <c r="J191" s="17"/>
      <c r="K191" s="17"/>
      <c r="R191" s="19"/>
      <c r="S191" s="19"/>
      <c r="T191" s="26"/>
      <c r="U191" s="27"/>
      <c r="V191" s="28"/>
      <c r="W191" s="26"/>
      <c r="X191" s="34"/>
      <c r="Y191" s="34"/>
    </row>
    <row r="192" spans="1:25" s="18" customFormat="1">
      <c r="A192" s="17"/>
      <c r="B192" s="17"/>
      <c r="C192" s="17"/>
      <c r="D192" s="17"/>
      <c r="E192" s="17"/>
      <c r="F192" s="17"/>
      <c r="G192" s="17"/>
      <c r="J192" s="17"/>
      <c r="K192" s="17"/>
      <c r="R192" s="19"/>
      <c r="S192" s="19"/>
      <c r="T192" s="26"/>
      <c r="U192" s="27"/>
      <c r="V192" s="28"/>
      <c r="W192" s="26"/>
      <c r="X192" s="34"/>
      <c r="Y192" s="34"/>
    </row>
    <row r="193" spans="1:25" s="18" customFormat="1">
      <c r="A193" s="17"/>
      <c r="B193" s="17"/>
      <c r="C193" s="17"/>
      <c r="D193" s="17"/>
      <c r="E193" s="17"/>
      <c r="F193" s="17"/>
      <c r="G193" s="17"/>
      <c r="J193" s="17"/>
      <c r="K193" s="17"/>
      <c r="R193" s="19"/>
      <c r="S193" s="19"/>
      <c r="T193" s="26"/>
      <c r="U193" s="27"/>
      <c r="V193" s="28"/>
      <c r="W193" s="26"/>
      <c r="X193" s="34"/>
      <c r="Y193" s="34"/>
    </row>
    <row r="194" spans="1:25" s="18" customFormat="1">
      <c r="A194" s="17"/>
      <c r="B194" s="17"/>
      <c r="C194" s="17"/>
      <c r="D194" s="17"/>
      <c r="E194" s="17"/>
      <c r="F194" s="17"/>
      <c r="G194" s="17"/>
      <c r="J194" s="17"/>
      <c r="K194" s="17"/>
      <c r="R194" s="19"/>
      <c r="S194" s="19"/>
      <c r="T194" s="26"/>
      <c r="U194" s="27"/>
      <c r="V194" s="28"/>
      <c r="W194" s="26"/>
      <c r="X194" s="34"/>
      <c r="Y194" s="34"/>
    </row>
    <row r="195" spans="1:25" s="18" customFormat="1">
      <c r="A195" s="17"/>
      <c r="B195" s="17"/>
      <c r="C195" s="17"/>
      <c r="D195" s="17"/>
      <c r="E195" s="17"/>
      <c r="F195" s="17"/>
      <c r="G195" s="17"/>
      <c r="J195" s="17"/>
      <c r="K195" s="17"/>
      <c r="R195" s="19"/>
      <c r="S195" s="19"/>
      <c r="T195" s="26"/>
      <c r="U195" s="27"/>
      <c r="V195" s="28"/>
      <c r="W195" s="26"/>
      <c r="X195" s="34"/>
      <c r="Y195" s="34"/>
    </row>
    <row r="196" spans="1:25" s="18" customFormat="1">
      <c r="A196" s="17"/>
      <c r="B196" s="17"/>
      <c r="C196" s="17"/>
      <c r="D196" s="17"/>
      <c r="E196" s="17"/>
      <c r="F196" s="17"/>
      <c r="G196" s="17"/>
      <c r="J196" s="17"/>
      <c r="K196" s="17"/>
      <c r="R196" s="19"/>
      <c r="S196" s="19"/>
      <c r="T196" s="26"/>
      <c r="U196" s="27"/>
      <c r="V196" s="28"/>
      <c r="W196" s="26"/>
      <c r="X196" s="34"/>
      <c r="Y196" s="34"/>
    </row>
    <row r="197" spans="1:25" s="18" customFormat="1">
      <c r="A197" s="17"/>
      <c r="B197" s="17"/>
      <c r="C197" s="17"/>
      <c r="D197" s="17"/>
      <c r="E197" s="17"/>
      <c r="F197" s="17"/>
      <c r="G197" s="17"/>
      <c r="J197" s="17"/>
      <c r="K197" s="17"/>
      <c r="R197" s="19"/>
      <c r="S197" s="19"/>
      <c r="T197" s="26"/>
      <c r="U197" s="27"/>
      <c r="V197" s="28"/>
      <c r="W197" s="26"/>
      <c r="X197" s="34"/>
      <c r="Y197" s="34"/>
    </row>
    <row r="198" spans="1:25" s="18" customFormat="1">
      <c r="A198" s="17"/>
      <c r="B198" s="17"/>
      <c r="C198" s="17"/>
      <c r="D198" s="17"/>
      <c r="E198" s="17"/>
      <c r="F198" s="17"/>
      <c r="G198" s="17"/>
      <c r="J198" s="17"/>
      <c r="K198" s="17"/>
      <c r="R198" s="19"/>
      <c r="S198" s="19"/>
      <c r="T198" s="26"/>
      <c r="U198" s="27"/>
      <c r="V198" s="28"/>
      <c r="W198" s="26"/>
      <c r="X198" s="34"/>
      <c r="Y198" s="34"/>
    </row>
    <row r="199" spans="1:25" s="18" customFormat="1">
      <c r="A199" s="17"/>
      <c r="B199" s="17"/>
      <c r="C199" s="17"/>
      <c r="D199" s="17"/>
      <c r="E199" s="17"/>
      <c r="F199" s="17"/>
      <c r="G199" s="17"/>
      <c r="J199" s="17"/>
      <c r="K199" s="17"/>
      <c r="R199" s="19"/>
      <c r="S199" s="19"/>
      <c r="T199" s="26"/>
      <c r="U199" s="27"/>
      <c r="V199" s="28"/>
      <c r="W199" s="26"/>
      <c r="X199" s="34"/>
      <c r="Y199" s="34"/>
    </row>
    <row r="200" spans="1:25" s="18" customFormat="1">
      <c r="A200" s="17"/>
      <c r="B200" s="17"/>
      <c r="C200" s="17"/>
      <c r="D200" s="17"/>
      <c r="E200" s="17"/>
      <c r="F200" s="17"/>
      <c r="G200" s="17"/>
      <c r="J200" s="17"/>
      <c r="K200" s="17"/>
      <c r="R200" s="19"/>
      <c r="S200" s="19"/>
      <c r="T200" s="26"/>
      <c r="U200" s="27"/>
      <c r="V200" s="28"/>
      <c r="W200" s="26"/>
      <c r="X200" s="34"/>
      <c r="Y200" s="34"/>
    </row>
    <row r="201" spans="1:25" s="18" customFormat="1">
      <c r="A201" s="17"/>
      <c r="B201" s="17"/>
      <c r="C201" s="17"/>
      <c r="D201" s="17"/>
      <c r="E201" s="17"/>
      <c r="F201" s="17"/>
      <c r="G201" s="17"/>
      <c r="J201" s="17"/>
      <c r="K201" s="17"/>
      <c r="R201" s="19"/>
      <c r="S201" s="19"/>
      <c r="T201" s="26"/>
      <c r="U201" s="27"/>
      <c r="V201" s="28"/>
      <c r="W201" s="26"/>
      <c r="X201" s="34"/>
      <c r="Y201" s="34"/>
    </row>
    <row r="202" spans="1:25" s="18" customFormat="1">
      <c r="A202" s="17"/>
      <c r="B202" s="17"/>
      <c r="C202" s="17"/>
      <c r="D202" s="17"/>
      <c r="E202" s="17"/>
      <c r="F202" s="17"/>
      <c r="G202" s="17"/>
      <c r="J202" s="17"/>
      <c r="K202" s="17"/>
      <c r="R202" s="19"/>
      <c r="S202" s="19"/>
      <c r="T202" s="26"/>
      <c r="U202" s="27"/>
      <c r="V202" s="28"/>
      <c r="W202" s="26"/>
      <c r="X202" s="34"/>
      <c r="Y202" s="34"/>
    </row>
    <row r="203" spans="1:25" s="18" customFormat="1">
      <c r="A203" s="17"/>
      <c r="B203" s="17"/>
      <c r="C203" s="17"/>
      <c r="D203" s="17"/>
      <c r="E203" s="17"/>
      <c r="F203" s="17"/>
      <c r="G203" s="17"/>
      <c r="J203" s="17"/>
      <c r="K203" s="17"/>
      <c r="R203" s="19"/>
      <c r="S203" s="19"/>
      <c r="T203" s="26"/>
      <c r="U203" s="27"/>
      <c r="V203" s="28"/>
      <c r="W203" s="26"/>
      <c r="X203" s="34"/>
      <c r="Y203" s="34"/>
    </row>
    <row r="204" spans="1:25" s="18" customFormat="1">
      <c r="A204" s="17"/>
      <c r="B204" s="17"/>
      <c r="C204" s="17"/>
      <c r="D204" s="17"/>
      <c r="E204" s="17"/>
      <c r="F204" s="17"/>
      <c r="G204" s="17"/>
      <c r="J204" s="17"/>
      <c r="K204" s="17"/>
      <c r="R204" s="19"/>
      <c r="S204" s="19"/>
      <c r="T204" s="26"/>
      <c r="U204" s="27"/>
      <c r="V204" s="28"/>
      <c r="W204" s="26"/>
      <c r="X204" s="34"/>
      <c r="Y204" s="34"/>
    </row>
    <row r="205" spans="1:25" s="18" customFormat="1">
      <c r="A205" s="17"/>
      <c r="B205" s="17"/>
      <c r="C205" s="17"/>
      <c r="D205" s="17"/>
      <c r="E205" s="17"/>
      <c r="F205" s="17"/>
      <c r="G205" s="17"/>
      <c r="J205" s="17"/>
      <c r="K205" s="17"/>
      <c r="R205" s="19"/>
      <c r="S205" s="19"/>
      <c r="T205" s="26"/>
      <c r="U205" s="27"/>
      <c r="V205" s="28"/>
      <c r="W205" s="26"/>
      <c r="X205" s="34"/>
      <c r="Y205" s="34"/>
    </row>
    <row r="206" spans="1:25" s="18" customFormat="1">
      <c r="A206" s="17"/>
      <c r="B206" s="17"/>
      <c r="C206" s="17"/>
      <c r="D206" s="17"/>
      <c r="E206" s="17"/>
      <c r="F206" s="17"/>
      <c r="G206" s="17"/>
      <c r="J206" s="17"/>
      <c r="K206" s="17"/>
      <c r="R206" s="19"/>
      <c r="S206" s="19"/>
      <c r="T206" s="26"/>
      <c r="U206" s="27"/>
      <c r="V206" s="28"/>
      <c r="W206" s="26"/>
      <c r="X206" s="34"/>
      <c r="Y206" s="34"/>
    </row>
    <row r="207" spans="1:25" s="18" customFormat="1">
      <c r="A207" s="17"/>
      <c r="B207" s="17"/>
      <c r="C207" s="17"/>
      <c r="D207" s="17"/>
      <c r="E207" s="17"/>
      <c r="F207" s="17"/>
      <c r="G207" s="17"/>
      <c r="J207" s="17"/>
      <c r="K207" s="17"/>
      <c r="R207" s="19"/>
      <c r="S207" s="19"/>
      <c r="T207" s="26"/>
      <c r="U207" s="27"/>
      <c r="V207" s="28"/>
      <c r="W207" s="26"/>
      <c r="X207" s="34"/>
      <c r="Y207" s="34"/>
    </row>
    <row r="208" spans="1:25" s="18" customFormat="1">
      <c r="A208" s="17"/>
      <c r="B208" s="17"/>
      <c r="C208" s="17"/>
      <c r="D208" s="17"/>
      <c r="E208" s="17"/>
      <c r="F208" s="17"/>
      <c r="G208" s="17"/>
      <c r="J208" s="17"/>
      <c r="K208" s="17"/>
      <c r="R208" s="19"/>
      <c r="S208" s="19"/>
      <c r="T208" s="26"/>
      <c r="U208" s="27"/>
      <c r="V208" s="28"/>
      <c r="W208" s="26"/>
      <c r="X208" s="34"/>
      <c r="Y208" s="34"/>
    </row>
    <row r="209" spans="1:25" s="18" customFormat="1">
      <c r="A209" s="17"/>
      <c r="B209" s="17"/>
      <c r="C209" s="17"/>
      <c r="D209" s="17"/>
      <c r="E209" s="17"/>
      <c r="F209" s="17"/>
      <c r="G209" s="17"/>
      <c r="J209" s="17"/>
      <c r="K209" s="17"/>
      <c r="R209" s="19"/>
      <c r="S209" s="19"/>
      <c r="T209" s="26"/>
      <c r="U209" s="27"/>
      <c r="V209" s="28"/>
      <c r="W209" s="26"/>
      <c r="X209" s="34"/>
      <c r="Y209" s="34"/>
    </row>
    <row r="210" spans="1:25" s="18" customFormat="1">
      <c r="A210" s="17"/>
      <c r="B210" s="17"/>
      <c r="C210" s="17"/>
      <c r="D210" s="17"/>
      <c r="E210" s="17"/>
      <c r="F210" s="17"/>
      <c r="G210" s="17"/>
      <c r="J210" s="17"/>
      <c r="K210" s="17"/>
      <c r="R210" s="19"/>
      <c r="S210" s="19"/>
      <c r="T210" s="26"/>
      <c r="U210" s="27"/>
      <c r="V210" s="28"/>
      <c r="W210" s="26"/>
      <c r="X210" s="34"/>
      <c r="Y210" s="34"/>
    </row>
    <row r="211" spans="1:25" s="18" customFormat="1">
      <c r="A211" s="17"/>
      <c r="B211" s="17"/>
      <c r="C211" s="17"/>
      <c r="D211" s="17"/>
      <c r="E211" s="17"/>
      <c r="F211" s="17"/>
      <c r="G211" s="17"/>
      <c r="J211" s="17"/>
      <c r="K211" s="17"/>
      <c r="R211" s="19"/>
      <c r="S211" s="19"/>
      <c r="T211" s="26"/>
      <c r="U211" s="27"/>
      <c r="V211" s="28"/>
      <c r="W211" s="26"/>
      <c r="X211" s="34"/>
      <c r="Y211" s="34"/>
    </row>
    <row r="212" spans="1:25" s="18" customFormat="1">
      <c r="A212" s="17"/>
      <c r="B212" s="17"/>
      <c r="C212" s="17"/>
      <c r="D212" s="17"/>
      <c r="E212" s="17"/>
      <c r="F212" s="17"/>
      <c r="G212" s="17"/>
      <c r="J212" s="17"/>
      <c r="K212" s="17"/>
      <c r="R212" s="19"/>
      <c r="S212" s="19"/>
      <c r="T212" s="26"/>
      <c r="U212" s="27"/>
      <c r="V212" s="28"/>
      <c r="W212" s="26"/>
      <c r="X212" s="34"/>
      <c r="Y212" s="34"/>
    </row>
    <row r="213" spans="1:25" s="18" customFormat="1">
      <c r="A213" s="17"/>
      <c r="B213" s="17"/>
      <c r="C213" s="17"/>
      <c r="D213" s="17"/>
      <c r="E213" s="17"/>
      <c r="F213" s="17"/>
      <c r="G213" s="17"/>
      <c r="J213" s="17"/>
      <c r="K213" s="17"/>
      <c r="R213" s="19"/>
      <c r="S213" s="19"/>
      <c r="T213" s="26"/>
      <c r="U213" s="27"/>
      <c r="V213" s="28"/>
      <c r="W213" s="26"/>
      <c r="X213" s="34"/>
      <c r="Y213" s="34"/>
    </row>
    <row r="214" spans="1:25" s="18" customFormat="1">
      <c r="A214" s="17"/>
      <c r="B214" s="17"/>
      <c r="C214" s="17"/>
      <c r="D214" s="17"/>
      <c r="E214" s="17"/>
      <c r="F214" s="17"/>
      <c r="G214" s="17"/>
      <c r="J214" s="17"/>
      <c r="K214" s="17"/>
      <c r="R214" s="19"/>
      <c r="S214" s="19"/>
      <c r="T214" s="26"/>
      <c r="U214" s="27"/>
      <c r="V214" s="28"/>
      <c r="W214" s="26"/>
      <c r="X214" s="34"/>
      <c r="Y214" s="34"/>
    </row>
    <row r="215" spans="1:25" s="18" customFormat="1">
      <c r="A215" s="17"/>
      <c r="B215" s="17"/>
      <c r="C215" s="17"/>
      <c r="D215" s="17"/>
      <c r="E215" s="17"/>
      <c r="F215" s="17"/>
      <c r="G215" s="17"/>
      <c r="J215" s="17"/>
      <c r="K215" s="17"/>
      <c r="R215" s="19"/>
      <c r="S215" s="19"/>
      <c r="T215" s="26"/>
      <c r="U215" s="27"/>
      <c r="V215" s="28"/>
      <c r="W215" s="26"/>
      <c r="X215" s="34"/>
      <c r="Y215" s="34"/>
    </row>
    <row r="216" spans="1:25" s="18" customFormat="1">
      <c r="A216" s="17"/>
      <c r="B216" s="17"/>
      <c r="C216" s="17"/>
      <c r="D216" s="17"/>
      <c r="E216" s="17"/>
      <c r="F216" s="17"/>
      <c r="G216" s="17"/>
      <c r="J216" s="17"/>
      <c r="K216" s="17"/>
      <c r="R216" s="19"/>
      <c r="S216" s="19"/>
      <c r="T216" s="26"/>
      <c r="U216" s="27"/>
      <c r="V216" s="28"/>
      <c r="W216" s="26"/>
      <c r="X216" s="34"/>
      <c r="Y216" s="34"/>
    </row>
    <row r="217" spans="1:25" s="18" customFormat="1">
      <c r="A217" s="17"/>
      <c r="B217" s="17"/>
      <c r="C217" s="17"/>
      <c r="D217" s="17"/>
      <c r="E217" s="17"/>
      <c r="F217" s="17"/>
      <c r="G217" s="17"/>
      <c r="J217" s="17"/>
      <c r="K217" s="17"/>
      <c r="R217" s="19"/>
      <c r="S217" s="19"/>
      <c r="T217" s="26"/>
      <c r="U217" s="27"/>
      <c r="V217" s="28"/>
      <c r="W217" s="26"/>
      <c r="X217" s="34"/>
      <c r="Y217" s="34"/>
    </row>
    <row r="218" spans="1:25" s="18" customFormat="1">
      <c r="A218" s="17"/>
      <c r="B218" s="17"/>
      <c r="C218" s="17"/>
      <c r="D218" s="17"/>
      <c r="E218" s="17"/>
      <c r="F218" s="17"/>
      <c r="G218" s="17"/>
      <c r="J218" s="17"/>
      <c r="K218" s="17"/>
      <c r="R218" s="19"/>
      <c r="S218" s="19"/>
      <c r="T218" s="26"/>
      <c r="U218" s="27"/>
      <c r="V218" s="28"/>
      <c r="W218" s="26"/>
      <c r="X218" s="34"/>
      <c r="Y218" s="34"/>
    </row>
    <row r="219" spans="1:25" s="18" customFormat="1">
      <c r="A219" s="17"/>
      <c r="B219" s="17"/>
      <c r="C219" s="17"/>
      <c r="D219" s="17"/>
      <c r="E219" s="17"/>
      <c r="F219" s="17"/>
      <c r="G219" s="17"/>
      <c r="J219" s="17"/>
      <c r="K219" s="17"/>
      <c r="R219" s="19"/>
      <c r="S219" s="19"/>
      <c r="T219" s="26"/>
      <c r="U219" s="27"/>
      <c r="V219" s="28"/>
      <c r="W219" s="26"/>
      <c r="X219" s="34"/>
      <c r="Y219" s="34"/>
    </row>
    <row r="220" spans="1:25" s="18" customFormat="1">
      <c r="A220" s="17"/>
      <c r="B220" s="17"/>
      <c r="C220" s="17"/>
      <c r="D220" s="17"/>
      <c r="E220" s="17"/>
      <c r="F220" s="17"/>
      <c r="G220" s="17"/>
      <c r="J220" s="17"/>
      <c r="K220" s="17"/>
      <c r="R220" s="19"/>
      <c r="S220" s="19"/>
      <c r="T220" s="26"/>
      <c r="U220" s="27"/>
      <c r="V220" s="28"/>
      <c r="W220" s="26"/>
      <c r="X220" s="34"/>
      <c r="Y220" s="34"/>
    </row>
    <row r="221" spans="1:25" s="18" customFormat="1">
      <c r="A221" s="17"/>
      <c r="B221" s="17"/>
      <c r="C221" s="17"/>
      <c r="D221" s="17"/>
      <c r="E221" s="17"/>
      <c r="F221" s="17"/>
      <c r="G221" s="17"/>
      <c r="J221" s="17"/>
      <c r="K221" s="17"/>
      <c r="R221" s="19"/>
      <c r="S221" s="19"/>
      <c r="T221" s="26"/>
      <c r="U221" s="27"/>
      <c r="V221" s="28"/>
      <c r="W221" s="26"/>
      <c r="X221" s="34"/>
      <c r="Y221" s="34"/>
    </row>
    <row r="222" spans="1:25" s="18" customFormat="1">
      <c r="A222" s="17"/>
      <c r="B222" s="17"/>
      <c r="C222" s="17"/>
      <c r="D222" s="17"/>
      <c r="E222" s="17"/>
      <c r="F222" s="17"/>
      <c r="G222" s="17"/>
      <c r="J222" s="17"/>
      <c r="K222" s="17"/>
      <c r="R222" s="19"/>
      <c r="S222" s="19"/>
      <c r="T222" s="26"/>
      <c r="U222" s="27"/>
      <c r="V222" s="28"/>
      <c r="W222" s="26"/>
      <c r="X222" s="34"/>
      <c r="Y222" s="34"/>
    </row>
    <row r="223" spans="1:25" s="18" customFormat="1">
      <c r="A223" s="17"/>
      <c r="B223" s="17"/>
      <c r="C223" s="17"/>
      <c r="D223" s="17"/>
      <c r="E223" s="17"/>
      <c r="F223" s="17"/>
      <c r="G223" s="17"/>
      <c r="J223" s="17"/>
      <c r="K223" s="17"/>
      <c r="R223" s="19"/>
      <c r="S223" s="19"/>
      <c r="T223" s="26"/>
      <c r="U223" s="27"/>
      <c r="V223" s="28"/>
      <c r="W223" s="26"/>
      <c r="X223" s="34"/>
      <c r="Y223" s="34"/>
    </row>
    <row r="224" spans="1:25" s="18" customFormat="1">
      <c r="A224" s="17"/>
      <c r="B224" s="17"/>
      <c r="C224" s="17"/>
      <c r="D224" s="17"/>
      <c r="E224" s="17"/>
      <c r="F224" s="17"/>
      <c r="G224" s="17"/>
      <c r="J224" s="17"/>
      <c r="K224" s="17"/>
      <c r="R224" s="19"/>
      <c r="S224" s="19"/>
      <c r="T224" s="26"/>
      <c r="U224" s="27"/>
      <c r="V224" s="28"/>
      <c r="W224" s="26"/>
      <c r="X224" s="34"/>
      <c r="Y224" s="34"/>
    </row>
    <row r="225" spans="1:25" s="18" customFormat="1">
      <c r="A225" s="17"/>
      <c r="B225" s="17"/>
      <c r="C225" s="17"/>
      <c r="D225" s="17"/>
      <c r="E225" s="17"/>
      <c r="F225" s="17"/>
      <c r="G225" s="17"/>
      <c r="J225" s="17"/>
      <c r="K225" s="17"/>
      <c r="R225" s="19"/>
      <c r="S225" s="19"/>
      <c r="T225" s="26"/>
      <c r="U225" s="27"/>
      <c r="V225" s="28"/>
      <c r="W225" s="26"/>
      <c r="X225" s="34"/>
      <c r="Y225" s="34"/>
    </row>
    <row r="226" spans="1:25" s="18" customFormat="1">
      <c r="A226" s="17"/>
      <c r="B226" s="17"/>
      <c r="C226" s="17"/>
      <c r="D226" s="17"/>
      <c r="E226" s="17"/>
      <c r="F226" s="17"/>
      <c r="G226" s="17"/>
      <c r="J226" s="17"/>
      <c r="K226" s="17"/>
      <c r="R226" s="19"/>
      <c r="S226" s="19"/>
      <c r="T226" s="26"/>
      <c r="U226" s="27"/>
      <c r="V226" s="28"/>
      <c r="W226" s="26"/>
      <c r="X226" s="34"/>
      <c r="Y226" s="34"/>
    </row>
    <row r="227" spans="1:25" s="18" customFormat="1">
      <c r="A227" s="17"/>
      <c r="B227" s="17"/>
      <c r="C227" s="17"/>
      <c r="D227" s="17"/>
      <c r="E227" s="17"/>
      <c r="F227" s="17"/>
      <c r="G227" s="17"/>
      <c r="J227" s="17"/>
      <c r="K227" s="17"/>
      <c r="R227" s="19"/>
      <c r="S227" s="19"/>
      <c r="T227" s="26"/>
      <c r="U227" s="27"/>
      <c r="V227" s="28"/>
      <c r="W227" s="26"/>
      <c r="X227" s="34"/>
      <c r="Y227" s="34"/>
    </row>
    <row r="228" spans="1:25" s="18" customFormat="1">
      <c r="A228" s="17"/>
      <c r="B228" s="17"/>
      <c r="C228" s="17"/>
      <c r="D228" s="17"/>
      <c r="E228" s="17"/>
      <c r="F228" s="17"/>
      <c r="G228" s="17"/>
      <c r="J228" s="17"/>
      <c r="K228" s="17"/>
      <c r="R228" s="19"/>
      <c r="S228" s="19"/>
      <c r="T228" s="26"/>
      <c r="U228" s="27"/>
      <c r="V228" s="28"/>
      <c r="W228" s="26"/>
      <c r="X228" s="34"/>
      <c r="Y228" s="34"/>
    </row>
    <row r="229" spans="1:25" s="18" customFormat="1">
      <c r="A229" s="17"/>
      <c r="B229" s="17"/>
      <c r="C229" s="17"/>
      <c r="D229" s="17"/>
      <c r="E229" s="17"/>
      <c r="F229" s="17"/>
      <c r="G229" s="17"/>
      <c r="J229" s="17"/>
      <c r="K229" s="17"/>
      <c r="R229" s="19"/>
      <c r="S229" s="19"/>
      <c r="T229" s="26"/>
      <c r="U229" s="27"/>
      <c r="V229" s="28"/>
      <c r="W229" s="26"/>
      <c r="X229" s="34"/>
      <c r="Y229" s="34"/>
    </row>
    <row r="230" spans="1:25" s="18" customFormat="1">
      <c r="A230" s="17"/>
      <c r="B230" s="17"/>
      <c r="C230" s="17"/>
      <c r="D230" s="17"/>
      <c r="E230" s="17"/>
      <c r="F230" s="17"/>
      <c r="G230" s="17"/>
      <c r="J230" s="17"/>
      <c r="K230" s="17"/>
      <c r="R230" s="19"/>
      <c r="S230" s="19"/>
      <c r="T230" s="26"/>
      <c r="U230" s="27"/>
      <c r="V230" s="28"/>
      <c r="W230" s="26"/>
      <c r="X230" s="34"/>
      <c r="Y230" s="34"/>
    </row>
    <row r="231" spans="1:25" s="18" customFormat="1">
      <c r="A231" s="17"/>
      <c r="B231" s="17"/>
      <c r="C231" s="17"/>
      <c r="D231" s="17"/>
      <c r="E231" s="17"/>
      <c r="F231" s="17"/>
      <c r="G231" s="17"/>
      <c r="J231" s="17"/>
      <c r="K231" s="17"/>
      <c r="R231" s="19"/>
      <c r="S231" s="19"/>
      <c r="T231" s="26"/>
      <c r="U231" s="27"/>
      <c r="V231" s="28"/>
      <c r="W231" s="26"/>
      <c r="X231" s="34"/>
      <c r="Y231" s="34"/>
    </row>
    <row r="232" spans="1:25" s="18" customFormat="1">
      <c r="A232" s="17"/>
      <c r="B232" s="17"/>
      <c r="C232" s="17"/>
      <c r="D232" s="17"/>
      <c r="E232" s="17"/>
      <c r="F232" s="17"/>
      <c r="G232" s="17"/>
      <c r="J232" s="17"/>
      <c r="K232" s="17"/>
      <c r="R232" s="19"/>
      <c r="S232" s="19"/>
      <c r="T232" s="26"/>
      <c r="U232" s="27"/>
      <c r="V232" s="28"/>
      <c r="W232" s="26"/>
      <c r="X232" s="34"/>
      <c r="Y232" s="34"/>
    </row>
    <row r="233" spans="1:25" s="18" customFormat="1">
      <c r="A233" s="17"/>
      <c r="B233" s="17"/>
      <c r="C233" s="17"/>
      <c r="D233" s="17"/>
      <c r="E233" s="17"/>
      <c r="F233" s="17"/>
      <c r="G233" s="17"/>
      <c r="J233" s="17"/>
      <c r="K233" s="17"/>
      <c r="R233" s="19"/>
      <c r="S233" s="19"/>
      <c r="T233" s="26"/>
      <c r="U233" s="27"/>
      <c r="V233" s="28"/>
      <c r="W233" s="26"/>
      <c r="X233" s="34"/>
      <c r="Y233" s="34"/>
    </row>
    <row r="234" spans="1:25" s="18" customFormat="1">
      <c r="A234" s="17"/>
      <c r="B234" s="17"/>
      <c r="C234" s="17"/>
      <c r="D234" s="17"/>
      <c r="E234" s="17"/>
      <c r="F234" s="17"/>
      <c r="G234" s="17"/>
      <c r="J234" s="17"/>
      <c r="K234" s="17"/>
      <c r="R234" s="19"/>
      <c r="S234" s="19"/>
      <c r="T234" s="26"/>
      <c r="U234" s="27"/>
      <c r="V234" s="28"/>
      <c r="W234" s="26"/>
      <c r="X234" s="34"/>
      <c r="Y234" s="34"/>
    </row>
    <row r="235" spans="1:25" s="18" customFormat="1">
      <c r="A235" s="17"/>
      <c r="B235" s="17"/>
      <c r="C235" s="17"/>
      <c r="D235" s="17"/>
      <c r="E235" s="17"/>
      <c r="F235" s="17"/>
      <c r="G235" s="17"/>
      <c r="J235" s="17"/>
      <c r="K235" s="17"/>
      <c r="R235" s="19"/>
      <c r="S235" s="19"/>
      <c r="T235" s="26"/>
      <c r="U235" s="27"/>
      <c r="V235" s="28"/>
      <c r="W235" s="26"/>
      <c r="X235" s="34"/>
      <c r="Y235" s="34"/>
    </row>
    <row r="236" spans="1:25" s="18" customFormat="1">
      <c r="A236" s="17"/>
      <c r="B236" s="17"/>
      <c r="C236" s="17"/>
      <c r="D236" s="17"/>
      <c r="E236" s="17"/>
      <c r="F236" s="17"/>
      <c r="G236" s="17"/>
      <c r="J236" s="17"/>
      <c r="K236" s="17"/>
      <c r="R236" s="19"/>
      <c r="S236" s="19"/>
      <c r="T236" s="26"/>
      <c r="U236" s="27"/>
      <c r="V236" s="28"/>
      <c r="W236" s="26"/>
      <c r="X236" s="34"/>
      <c r="Y236" s="34"/>
    </row>
    <row r="237" spans="1:25" s="18" customFormat="1">
      <c r="A237" s="17"/>
      <c r="B237" s="17"/>
      <c r="C237" s="17"/>
      <c r="D237" s="17"/>
      <c r="E237" s="17"/>
      <c r="F237" s="17"/>
      <c r="G237" s="17"/>
      <c r="J237" s="17"/>
      <c r="K237" s="17"/>
      <c r="R237" s="19"/>
      <c r="S237" s="19"/>
      <c r="T237" s="26"/>
      <c r="U237" s="27"/>
      <c r="V237" s="28"/>
      <c r="W237" s="26"/>
      <c r="X237" s="34"/>
      <c r="Y237" s="34"/>
    </row>
    <row r="238" spans="1:25" s="18" customFormat="1">
      <c r="A238" s="17"/>
      <c r="B238" s="17"/>
      <c r="C238" s="17"/>
      <c r="D238" s="17"/>
      <c r="E238" s="17"/>
      <c r="F238" s="17"/>
      <c r="G238" s="17"/>
      <c r="J238" s="17"/>
      <c r="K238" s="17"/>
      <c r="R238" s="19"/>
      <c r="S238" s="19"/>
      <c r="T238" s="26"/>
      <c r="U238" s="27"/>
      <c r="V238" s="28"/>
      <c r="W238" s="26"/>
      <c r="X238" s="34"/>
      <c r="Y238" s="34"/>
    </row>
    <row r="239" spans="1:25" s="18" customFormat="1">
      <c r="A239" s="17"/>
      <c r="B239" s="17"/>
      <c r="C239" s="17"/>
      <c r="D239" s="17"/>
      <c r="E239" s="17"/>
      <c r="F239" s="17"/>
      <c r="G239" s="17"/>
      <c r="J239" s="17"/>
      <c r="K239" s="17"/>
      <c r="R239" s="19"/>
      <c r="S239" s="19"/>
      <c r="T239" s="26"/>
      <c r="U239" s="27"/>
      <c r="V239" s="28"/>
      <c r="W239" s="26"/>
      <c r="X239" s="34"/>
      <c r="Y239" s="34"/>
    </row>
    <row r="240" spans="1:25" s="18" customFormat="1">
      <c r="A240" s="17"/>
      <c r="B240" s="17"/>
      <c r="C240" s="17"/>
      <c r="D240" s="17"/>
      <c r="E240" s="17"/>
      <c r="F240" s="17"/>
      <c r="G240" s="17"/>
      <c r="J240" s="17"/>
      <c r="K240" s="17"/>
      <c r="R240" s="19"/>
      <c r="S240" s="19"/>
      <c r="T240" s="26"/>
      <c r="U240" s="27"/>
      <c r="V240" s="28"/>
      <c r="W240" s="26"/>
      <c r="X240" s="34"/>
      <c r="Y240" s="34"/>
    </row>
    <row r="241" spans="1:25" s="18" customFormat="1">
      <c r="A241" s="17"/>
      <c r="B241" s="17"/>
      <c r="C241" s="17"/>
      <c r="D241" s="17"/>
      <c r="E241" s="17"/>
      <c r="F241" s="17"/>
      <c r="G241" s="17"/>
      <c r="J241" s="17"/>
      <c r="K241" s="17"/>
      <c r="R241" s="19"/>
      <c r="S241" s="19"/>
      <c r="T241" s="26"/>
      <c r="U241" s="27"/>
      <c r="V241" s="28"/>
      <c r="W241" s="26"/>
      <c r="X241" s="34"/>
      <c r="Y241" s="34"/>
    </row>
    <row r="242" spans="1:25" s="18" customFormat="1">
      <c r="A242" s="17"/>
      <c r="B242" s="17"/>
      <c r="C242" s="17"/>
      <c r="D242" s="17"/>
      <c r="E242" s="17"/>
      <c r="F242" s="17"/>
      <c r="G242" s="17"/>
      <c r="J242" s="17"/>
      <c r="K242" s="17"/>
      <c r="R242" s="19"/>
      <c r="S242" s="19"/>
      <c r="T242" s="26"/>
      <c r="U242" s="27"/>
      <c r="V242" s="28"/>
      <c r="W242" s="26"/>
      <c r="X242" s="34"/>
      <c r="Y242" s="34"/>
    </row>
    <row r="243" spans="1:25" s="18" customFormat="1">
      <c r="A243" s="17"/>
      <c r="B243" s="17"/>
      <c r="C243" s="17"/>
      <c r="D243" s="17"/>
      <c r="E243" s="17"/>
      <c r="F243" s="17"/>
      <c r="G243" s="17"/>
      <c r="J243" s="17"/>
      <c r="K243" s="17"/>
      <c r="R243" s="19"/>
      <c r="S243" s="19"/>
      <c r="T243" s="26"/>
      <c r="U243" s="27"/>
      <c r="V243" s="28"/>
      <c r="W243" s="26"/>
      <c r="X243" s="34"/>
      <c r="Y243" s="34"/>
    </row>
    <row r="244" spans="1:25" s="18" customFormat="1">
      <c r="A244" s="17"/>
      <c r="B244" s="17"/>
      <c r="C244" s="17"/>
      <c r="D244" s="17"/>
      <c r="E244" s="17"/>
      <c r="F244" s="17"/>
      <c r="G244" s="17"/>
      <c r="J244" s="17"/>
      <c r="K244" s="17"/>
      <c r="R244" s="19"/>
      <c r="S244" s="19"/>
      <c r="T244" s="26"/>
      <c r="U244" s="27"/>
      <c r="V244" s="28"/>
      <c r="W244" s="26"/>
      <c r="X244" s="34"/>
      <c r="Y244" s="34"/>
    </row>
    <row r="245" spans="1:25" s="18" customFormat="1">
      <c r="A245" s="17"/>
      <c r="B245" s="17"/>
      <c r="C245" s="17"/>
      <c r="D245" s="17"/>
      <c r="E245" s="17"/>
      <c r="F245" s="17"/>
      <c r="G245" s="17"/>
      <c r="J245" s="17"/>
      <c r="K245" s="17"/>
      <c r="R245" s="19"/>
      <c r="S245" s="19"/>
      <c r="T245" s="26"/>
      <c r="U245" s="27"/>
      <c r="V245" s="28"/>
      <c r="W245" s="26"/>
      <c r="X245" s="34"/>
      <c r="Y245" s="34"/>
    </row>
    <row r="246" spans="1:25" s="18" customFormat="1">
      <c r="A246" s="17"/>
      <c r="B246" s="17"/>
      <c r="C246" s="17"/>
      <c r="D246" s="17"/>
      <c r="E246" s="17"/>
      <c r="F246" s="17"/>
      <c r="G246" s="17"/>
      <c r="J246" s="17"/>
      <c r="K246" s="17"/>
      <c r="R246" s="19"/>
      <c r="S246" s="19"/>
      <c r="T246" s="26"/>
      <c r="U246" s="27"/>
      <c r="V246" s="28"/>
      <c r="W246" s="26"/>
      <c r="X246" s="34"/>
      <c r="Y246" s="34"/>
    </row>
    <row r="247" spans="1:25" s="18" customFormat="1">
      <c r="A247" s="17"/>
      <c r="B247" s="17"/>
      <c r="C247" s="17"/>
      <c r="D247" s="17"/>
      <c r="E247" s="17"/>
      <c r="F247" s="17"/>
      <c r="G247" s="17"/>
      <c r="J247" s="17"/>
      <c r="K247" s="17"/>
      <c r="R247" s="19"/>
      <c r="S247" s="19"/>
      <c r="T247" s="26"/>
      <c r="U247" s="27"/>
      <c r="V247" s="28"/>
      <c r="W247" s="26"/>
      <c r="X247" s="34"/>
      <c r="Y247" s="34"/>
    </row>
    <row r="248" spans="1:25" s="18" customFormat="1">
      <c r="A248" s="17"/>
      <c r="B248" s="17"/>
      <c r="C248" s="17"/>
      <c r="D248" s="17"/>
      <c r="E248" s="17"/>
      <c r="F248" s="17"/>
      <c r="G248" s="17"/>
      <c r="J248" s="17"/>
      <c r="K248" s="17"/>
      <c r="R248" s="19"/>
      <c r="S248" s="19"/>
      <c r="T248" s="26"/>
      <c r="U248" s="27"/>
      <c r="V248" s="28"/>
      <c r="W248" s="26"/>
      <c r="X248" s="34"/>
      <c r="Y248" s="34"/>
    </row>
    <row r="249" spans="1:25" s="18" customFormat="1">
      <c r="A249" s="17"/>
      <c r="B249" s="17"/>
      <c r="C249" s="17"/>
      <c r="D249" s="17"/>
      <c r="E249" s="17"/>
      <c r="F249" s="17"/>
      <c r="G249" s="17"/>
      <c r="J249" s="17"/>
      <c r="K249" s="17"/>
      <c r="R249" s="19"/>
      <c r="S249" s="19"/>
      <c r="T249" s="26"/>
      <c r="U249" s="27"/>
      <c r="V249" s="28"/>
      <c r="W249" s="26"/>
      <c r="X249" s="34"/>
      <c r="Y249" s="34"/>
    </row>
    <row r="250" spans="1:25" s="18" customFormat="1">
      <c r="A250" s="17"/>
      <c r="B250" s="17"/>
      <c r="C250" s="17"/>
      <c r="D250" s="17"/>
      <c r="E250" s="17"/>
      <c r="F250" s="17"/>
      <c r="G250" s="17"/>
      <c r="J250" s="17"/>
      <c r="K250" s="17"/>
      <c r="R250" s="19"/>
      <c r="S250" s="19"/>
      <c r="T250" s="26"/>
      <c r="U250" s="27"/>
      <c r="V250" s="28"/>
      <c r="W250" s="26"/>
      <c r="X250" s="34"/>
      <c r="Y250" s="34"/>
    </row>
    <row r="251" spans="1:25" s="18" customFormat="1">
      <c r="A251" s="17"/>
      <c r="B251" s="17"/>
      <c r="C251" s="17"/>
      <c r="D251" s="17"/>
      <c r="E251" s="17"/>
      <c r="F251" s="17"/>
      <c r="G251" s="17"/>
      <c r="J251" s="17"/>
      <c r="K251" s="17"/>
      <c r="R251" s="19"/>
      <c r="S251" s="19"/>
      <c r="T251" s="26"/>
      <c r="U251" s="27"/>
      <c r="V251" s="28"/>
      <c r="W251" s="26"/>
      <c r="X251" s="34"/>
      <c r="Y251" s="34"/>
    </row>
    <row r="252" spans="1:25" s="18" customFormat="1">
      <c r="A252" s="17"/>
      <c r="B252" s="17"/>
      <c r="C252" s="17"/>
      <c r="D252" s="17"/>
      <c r="E252" s="17"/>
      <c r="F252" s="17"/>
      <c r="G252" s="17"/>
      <c r="J252" s="17"/>
      <c r="K252" s="17"/>
      <c r="R252" s="19"/>
      <c r="S252" s="19"/>
      <c r="T252" s="26"/>
      <c r="U252" s="27"/>
      <c r="V252" s="28"/>
      <c r="W252" s="26"/>
      <c r="X252" s="34"/>
      <c r="Y252" s="34"/>
    </row>
    <row r="253" spans="1:25" s="18" customFormat="1">
      <c r="A253" s="17"/>
      <c r="B253" s="17"/>
      <c r="C253" s="17"/>
      <c r="D253" s="17"/>
      <c r="E253" s="17"/>
      <c r="F253" s="17"/>
      <c r="G253" s="17"/>
      <c r="J253" s="17"/>
      <c r="K253" s="17"/>
      <c r="R253" s="19"/>
      <c r="S253" s="19"/>
      <c r="T253" s="26"/>
      <c r="U253" s="27"/>
      <c r="V253" s="28"/>
      <c r="W253" s="26"/>
      <c r="X253" s="34"/>
      <c r="Y253" s="34"/>
    </row>
    <row r="254" spans="1:25" s="18" customFormat="1">
      <c r="A254" s="17"/>
      <c r="B254" s="17"/>
      <c r="C254" s="17"/>
      <c r="D254" s="17"/>
      <c r="E254" s="17"/>
      <c r="F254" s="17"/>
      <c r="G254" s="17"/>
      <c r="J254" s="17"/>
      <c r="K254" s="17"/>
      <c r="R254" s="19"/>
      <c r="S254" s="19"/>
      <c r="T254" s="26"/>
      <c r="U254" s="27"/>
      <c r="V254" s="28"/>
      <c r="W254" s="26"/>
      <c r="X254" s="34"/>
      <c r="Y254" s="34"/>
    </row>
    <row r="255" spans="1:25" s="18" customFormat="1">
      <c r="A255" s="17"/>
      <c r="B255" s="17"/>
      <c r="C255" s="17"/>
      <c r="D255" s="17"/>
      <c r="E255" s="17"/>
      <c r="F255" s="17"/>
      <c r="G255" s="17"/>
      <c r="J255" s="17"/>
      <c r="K255" s="17"/>
      <c r="R255" s="19"/>
      <c r="S255" s="19"/>
      <c r="T255" s="26"/>
      <c r="U255" s="27"/>
      <c r="V255" s="28"/>
      <c r="W255" s="26"/>
      <c r="X255" s="34"/>
      <c r="Y255" s="34"/>
    </row>
    <row r="256" spans="1:25" s="18" customFormat="1">
      <c r="A256" s="17"/>
      <c r="B256" s="17"/>
      <c r="C256" s="17"/>
      <c r="D256" s="17"/>
      <c r="E256" s="17"/>
      <c r="F256" s="17"/>
      <c r="G256" s="17"/>
      <c r="J256" s="17"/>
      <c r="K256" s="17"/>
      <c r="R256" s="19"/>
      <c r="S256" s="19"/>
      <c r="T256" s="26"/>
      <c r="U256" s="27"/>
      <c r="V256" s="28"/>
      <c r="W256" s="26"/>
      <c r="X256" s="34"/>
      <c r="Y256" s="34"/>
    </row>
    <row r="257" spans="1:25" s="18" customFormat="1">
      <c r="A257" s="17"/>
      <c r="B257" s="17"/>
      <c r="C257" s="17"/>
      <c r="D257" s="17"/>
      <c r="E257" s="17"/>
      <c r="F257" s="17"/>
      <c r="G257" s="17"/>
      <c r="J257" s="17"/>
      <c r="K257" s="17"/>
      <c r="R257" s="19"/>
      <c r="S257" s="19"/>
      <c r="T257" s="26"/>
      <c r="U257" s="27"/>
      <c r="V257" s="28"/>
      <c r="W257" s="26"/>
      <c r="X257" s="34"/>
      <c r="Y257" s="34"/>
    </row>
    <row r="258" spans="1:25" s="18" customFormat="1">
      <c r="A258" s="17"/>
      <c r="B258" s="17"/>
      <c r="C258" s="17"/>
      <c r="D258" s="17"/>
      <c r="E258" s="17"/>
      <c r="F258" s="17"/>
      <c r="G258" s="17"/>
      <c r="J258" s="17"/>
      <c r="K258" s="17"/>
      <c r="R258" s="19"/>
      <c r="S258" s="19"/>
      <c r="T258" s="26"/>
      <c r="U258" s="27"/>
      <c r="V258" s="28"/>
      <c r="W258" s="26"/>
      <c r="X258" s="34"/>
      <c r="Y258" s="34"/>
    </row>
    <row r="259" spans="1:25" s="18" customFormat="1">
      <c r="A259" s="17"/>
      <c r="B259" s="17"/>
      <c r="C259" s="17"/>
      <c r="D259" s="17"/>
      <c r="E259" s="17"/>
      <c r="F259" s="17"/>
      <c r="G259" s="17"/>
      <c r="J259" s="17"/>
      <c r="K259" s="17"/>
      <c r="R259" s="19"/>
      <c r="S259" s="19"/>
      <c r="T259" s="26"/>
      <c r="U259" s="27"/>
      <c r="V259" s="28"/>
      <c r="W259" s="26"/>
      <c r="X259" s="34"/>
      <c r="Y259" s="34"/>
    </row>
    <row r="260" spans="1:25" s="18" customFormat="1">
      <c r="A260" s="17"/>
      <c r="B260" s="17"/>
      <c r="C260" s="17"/>
      <c r="D260" s="17"/>
      <c r="E260" s="17"/>
      <c r="F260" s="17"/>
      <c r="G260" s="17"/>
      <c r="J260" s="17"/>
      <c r="K260" s="17"/>
      <c r="R260" s="19"/>
      <c r="S260" s="19"/>
      <c r="T260" s="26"/>
      <c r="U260" s="27"/>
      <c r="V260" s="28"/>
      <c r="W260" s="26"/>
      <c r="X260" s="34"/>
      <c r="Y260" s="34"/>
    </row>
    <row r="261" spans="1:25" s="18" customFormat="1">
      <c r="A261" s="17"/>
      <c r="B261" s="17"/>
      <c r="C261" s="17"/>
      <c r="D261" s="17"/>
      <c r="E261" s="17"/>
      <c r="F261" s="17"/>
      <c r="G261" s="17"/>
      <c r="J261" s="17"/>
      <c r="K261" s="17"/>
      <c r="R261" s="19"/>
      <c r="S261" s="19"/>
      <c r="T261" s="26"/>
      <c r="U261" s="27"/>
      <c r="V261" s="28"/>
      <c r="W261" s="26"/>
      <c r="X261" s="34"/>
      <c r="Y261" s="34"/>
    </row>
    <row r="262" spans="1:25" s="18" customFormat="1">
      <c r="A262" s="17"/>
      <c r="B262" s="17"/>
      <c r="C262" s="17"/>
      <c r="D262" s="17"/>
      <c r="E262" s="17"/>
      <c r="F262" s="17"/>
      <c r="G262" s="17"/>
      <c r="J262" s="17"/>
      <c r="K262" s="17"/>
      <c r="R262" s="19"/>
      <c r="S262" s="19"/>
      <c r="T262" s="26"/>
      <c r="U262" s="27"/>
      <c r="V262" s="28"/>
      <c r="W262" s="26"/>
      <c r="X262" s="34"/>
      <c r="Y262" s="34"/>
    </row>
    <row r="263" spans="1:25" s="18" customFormat="1">
      <c r="A263" s="17"/>
      <c r="B263" s="17"/>
      <c r="C263" s="17"/>
      <c r="D263" s="17"/>
      <c r="E263" s="17"/>
      <c r="F263" s="17"/>
      <c r="G263" s="17"/>
      <c r="J263" s="17"/>
      <c r="K263" s="17"/>
      <c r="R263" s="19"/>
      <c r="S263" s="19"/>
      <c r="T263" s="26"/>
      <c r="U263" s="27"/>
      <c r="V263" s="28"/>
      <c r="W263" s="26"/>
      <c r="X263" s="34"/>
      <c r="Y263" s="34"/>
    </row>
    <row r="264" spans="1:25" s="18" customFormat="1">
      <c r="A264" s="17"/>
      <c r="B264" s="17"/>
      <c r="C264" s="17"/>
      <c r="D264" s="17"/>
      <c r="E264" s="17"/>
      <c r="F264" s="17"/>
      <c r="G264" s="17"/>
      <c r="J264" s="17"/>
      <c r="K264" s="17"/>
      <c r="R264" s="19"/>
      <c r="S264" s="19"/>
      <c r="T264" s="26"/>
      <c r="U264" s="27"/>
      <c r="V264" s="28"/>
      <c r="W264" s="26"/>
      <c r="X264" s="34"/>
      <c r="Y264" s="34"/>
    </row>
    <row r="265" spans="1:25" s="18" customFormat="1">
      <c r="A265" s="17"/>
      <c r="B265" s="17"/>
      <c r="C265" s="17"/>
      <c r="D265" s="17"/>
      <c r="E265" s="17"/>
      <c r="F265" s="17"/>
      <c r="G265" s="17"/>
      <c r="J265" s="17"/>
      <c r="K265" s="17"/>
      <c r="R265" s="19"/>
      <c r="S265" s="19"/>
      <c r="T265" s="26"/>
      <c r="U265" s="27"/>
      <c r="V265" s="28"/>
      <c r="W265" s="26"/>
      <c r="X265" s="34"/>
      <c r="Y265" s="34"/>
    </row>
    <row r="266" spans="1:25" s="18" customFormat="1">
      <c r="A266" s="17"/>
      <c r="B266" s="17"/>
      <c r="C266" s="17"/>
      <c r="D266" s="17"/>
      <c r="E266" s="17"/>
      <c r="F266" s="17"/>
      <c r="G266" s="17"/>
      <c r="J266" s="17"/>
      <c r="K266" s="17"/>
      <c r="R266" s="19"/>
      <c r="S266" s="19"/>
      <c r="T266" s="26"/>
      <c r="U266" s="27"/>
      <c r="V266" s="28"/>
      <c r="W266" s="26"/>
      <c r="X266" s="34"/>
      <c r="Y266" s="34"/>
    </row>
    <row r="267" spans="1:25" s="18" customFormat="1">
      <c r="A267" s="17"/>
      <c r="B267" s="17"/>
      <c r="C267" s="17"/>
      <c r="D267" s="17"/>
      <c r="E267" s="17"/>
      <c r="F267" s="17"/>
      <c r="G267" s="17"/>
      <c r="J267" s="17"/>
      <c r="K267" s="17"/>
      <c r="R267" s="19"/>
      <c r="S267" s="19"/>
      <c r="T267" s="26"/>
      <c r="U267" s="27"/>
      <c r="V267" s="28"/>
      <c r="W267" s="26"/>
      <c r="X267" s="34"/>
      <c r="Y267" s="34"/>
    </row>
    <row r="268" spans="1:25" s="18" customFormat="1">
      <c r="A268" s="17"/>
      <c r="B268" s="17"/>
      <c r="C268" s="17"/>
      <c r="D268" s="17"/>
      <c r="E268" s="17"/>
      <c r="F268" s="17"/>
      <c r="G268" s="17"/>
      <c r="J268" s="17"/>
      <c r="K268" s="17"/>
      <c r="R268" s="19"/>
      <c r="S268" s="19"/>
      <c r="T268" s="26"/>
      <c r="U268" s="27"/>
      <c r="V268" s="28"/>
      <c r="W268" s="26"/>
      <c r="X268" s="34"/>
      <c r="Y268" s="34"/>
    </row>
    <row r="269" spans="1:25" s="18" customFormat="1">
      <c r="A269" s="17"/>
      <c r="B269" s="17"/>
      <c r="C269" s="17"/>
      <c r="D269" s="17"/>
      <c r="E269" s="17"/>
      <c r="F269" s="17"/>
      <c r="G269" s="17"/>
      <c r="J269" s="17"/>
      <c r="K269" s="17"/>
      <c r="R269" s="19"/>
      <c r="S269" s="19"/>
      <c r="T269" s="26"/>
      <c r="U269" s="27"/>
      <c r="V269" s="28"/>
      <c r="W269" s="26"/>
      <c r="X269" s="34"/>
      <c r="Y269" s="34"/>
    </row>
    <row r="270" spans="1:25" s="18" customFormat="1">
      <c r="A270" s="17"/>
      <c r="B270" s="17"/>
      <c r="C270" s="17"/>
      <c r="D270" s="17"/>
      <c r="E270" s="17"/>
      <c r="F270" s="17"/>
      <c r="G270" s="17"/>
      <c r="J270" s="17"/>
      <c r="K270" s="17"/>
      <c r="R270" s="19"/>
      <c r="S270" s="19"/>
      <c r="T270" s="26"/>
      <c r="U270" s="27"/>
      <c r="V270" s="28"/>
      <c r="W270" s="26"/>
      <c r="X270" s="34"/>
      <c r="Y270" s="34"/>
    </row>
    <row r="271" spans="1:25" s="18" customFormat="1">
      <c r="A271" s="17"/>
      <c r="B271" s="17"/>
      <c r="C271" s="17"/>
      <c r="D271" s="17"/>
      <c r="E271" s="17"/>
      <c r="F271" s="17"/>
      <c r="G271" s="17"/>
      <c r="J271" s="17"/>
      <c r="K271" s="17"/>
      <c r="R271" s="19"/>
      <c r="S271" s="19"/>
      <c r="T271" s="26"/>
      <c r="U271" s="27"/>
      <c r="V271" s="28"/>
      <c r="W271" s="26"/>
      <c r="X271" s="34"/>
      <c r="Y271" s="34"/>
    </row>
    <row r="272" spans="1:25" s="18" customFormat="1">
      <c r="A272" s="17"/>
      <c r="B272" s="17"/>
      <c r="C272" s="17"/>
      <c r="D272" s="17"/>
      <c r="E272" s="17"/>
      <c r="F272" s="17"/>
      <c r="G272" s="17"/>
      <c r="J272" s="17"/>
      <c r="K272" s="17"/>
      <c r="R272" s="19"/>
      <c r="S272" s="19"/>
      <c r="T272" s="26"/>
      <c r="U272" s="27"/>
      <c r="V272" s="28"/>
      <c r="W272" s="26"/>
      <c r="X272" s="34"/>
      <c r="Y272" s="34"/>
    </row>
    <row r="273" spans="1:25" s="18" customFormat="1">
      <c r="A273" s="17"/>
      <c r="B273" s="17"/>
      <c r="C273" s="17"/>
      <c r="D273" s="17"/>
      <c r="E273" s="17"/>
      <c r="F273" s="17"/>
      <c r="G273" s="17"/>
      <c r="J273" s="17"/>
      <c r="K273" s="17"/>
      <c r="R273" s="19"/>
      <c r="S273" s="19"/>
      <c r="T273" s="26"/>
      <c r="U273" s="27"/>
      <c r="V273" s="28"/>
      <c r="W273" s="26"/>
      <c r="X273" s="34"/>
      <c r="Y273" s="34"/>
    </row>
    <row r="274" spans="1:25" s="18" customFormat="1">
      <c r="A274" s="17"/>
      <c r="B274" s="17"/>
      <c r="C274" s="17"/>
      <c r="D274" s="17"/>
      <c r="E274" s="17"/>
      <c r="F274" s="17"/>
      <c r="G274" s="17"/>
      <c r="J274" s="17"/>
      <c r="K274" s="17"/>
      <c r="R274" s="19"/>
      <c r="S274" s="19"/>
      <c r="T274" s="26"/>
      <c r="U274" s="27"/>
      <c r="V274" s="28"/>
      <c r="W274" s="26"/>
      <c r="X274" s="34"/>
      <c r="Y274" s="34"/>
    </row>
    <row r="275" spans="1:25" s="18" customFormat="1">
      <c r="A275" s="17"/>
      <c r="B275" s="17"/>
      <c r="C275" s="17"/>
      <c r="D275" s="17"/>
      <c r="E275" s="17"/>
      <c r="F275" s="17"/>
      <c r="G275" s="17"/>
      <c r="J275" s="17"/>
      <c r="K275" s="17"/>
      <c r="R275" s="19"/>
      <c r="S275" s="19"/>
      <c r="T275" s="26"/>
      <c r="U275" s="27"/>
      <c r="V275" s="28"/>
      <c r="W275" s="26"/>
      <c r="X275" s="34"/>
      <c r="Y275" s="34"/>
    </row>
    <row r="276" spans="1:25" s="18" customFormat="1">
      <c r="A276" s="17"/>
      <c r="B276" s="17"/>
      <c r="C276" s="17"/>
      <c r="D276" s="17"/>
      <c r="E276" s="17"/>
      <c r="F276" s="17"/>
      <c r="G276" s="17"/>
      <c r="J276" s="17"/>
      <c r="K276" s="17"/>
      <c r="R276" s="19"/>
      <c r="S276" s="19"/>
      <c r="T276" s="26"/>
      <c r="U276" s="27"/>
      <c r="V276" s="28"/>
      <c r="W276" s="26"/>
      <c r="X276" s="34"/>
      <c r="Y276" s="34"/>
    </row>
    <row r="277" spans="1:25" s="18" customFormat="1">
      <c r="A277" s="17"/>
      <c r="B277" s="17"/>
      <c r="C277" s="17"/>
      <c r="D277" s="17"/>
      <c r="E277" s="17"/>
      <c r="F277" s="17"/>
      <c r="G277" s="17"/>
      <c r="J277" s="17"/>
      <c r="K277" s="17"/>
      <c r="R277" s="19"/>
      <c r="S277" s="19"/>
      <c r="T277" s="26"/>
      <c r="U277" s="27"/>
      <c r="V277" s="28"/>
      <c r="W277" s="26"/>
      <c r="X277" s="34"/>
      <c r="Y277" s="34"/>
    </row>
    <row r="278" spans="1:25" s="18" customFormat="1">
      <c r="A278" s="17"/>
      <c r="B278" s="17"/>
      <c r="C278" s="17"/>
      <c r="D278" s="17"/>
      <c r="E278" s="17"/>
      <c r="F278" s="17"/>
      <c r="G278" s="17"/>
      <c r="J278" s="17"/>
      <c r="K278" s="17"/>
      <c r="R278" s="19"/>
      <c r="S278" s="19"/>
      <c r="T278" s="26"/>
      <c r="U278" s="27"/>
      <c r="V278" s="28"/>
      <c r="W278" s="26"/>
      <c r="X278" s="34"/>
      <c r="Y278" s="34"/>
    </row>
    <row r="279" spans="1:25" s="18" customFormat="1">
      <c r="A279" s="17"/>
      <c r="B279" s="17"/>
      <c r="C279" s="17"/>
      <c r="D279" s="17"/>
      <c r="E279" s="17"/>
      <c r="F279" s="17"/>
      <c r="G279" s="17"/>
      <c r="J279" s="17"/>
      <c r="K279" s="17"/>
      <c r="R279" s="19"/>
      <c r="S279" s="19"/>
      <c r="T279" s="26"/>
      <c r="U279" s="27"/>
      <c r="V279" s="28"/>
      <c r="W279" s="26"/>
      <c r="X279" s="34"/>
      <c r="Y279" s="34"/>
    </row>
    <row r="280" spans="1:25" s="18" customFormat="1">
      <c r="A280" s="17"/>
      <c r="B280" s="17"/>
      <c r="C280" s="17"/>
      <c r="D280" s="17"/>
      <c r="E280" s="17"/>
      <c r="F280" s="17"/>
      <c r="G280" s="17"/>
      <c r="J280" s="17"/>
      <c r="K280" s="17"/>
      <c r="R280" s="19"/>
      <c r="S280" s="19"/>
      <c r="T280" s="26"/>
      <c r="U280" s="27"/>
      <c r="V280" s="28"/>
      <c r="W280" s="26"/>
      <c r="X280" s="34"/>
      <c r="Y280" s="34"/>
    </row>
    <row r="281" spans="1:25" s="18" customFormat="1">
      <c r="A281" s="17"/>
      <c r="B281" s="17"/>
      <c r="C281" s="17"/>
      <c r="D281" s="17"/>
      <c r="E281" s="17"/>
      <c r="F281" s="17"/>
      <c r="G281" s="17"/>
      <c r="J281" s="17"/>
      <c r="K281" s="17"/>
      <c r="R281" s="19"/>
      <c r="S281" s="19"/>
      <c r="T281" s="26"/>
      <c r="U281" s="27"/>
      <c r="V281" s="28"/>
      <c r="W281" s="26"/>
      <c r="X281" s="34"/>
      <c r="Y281" s="34"/>
    </row>
    <row r="282" spans="1:25" s="18" customFormat="1">
      <c r="A282" s="17"/>
      <c r="B282" s="17"/>
      <c r="C282" s="17"/>
      <c r="D282" s="17"/>
      <c r="E282" s="17"/>
      <c r="F282" s="17"/>
      <c r="G282" s="17"/>
      <c r="J282" s="17"/>
      <c r="K282" s="17"/>
      <c r="R282" s="19"/>
      <c r="S282" s="19"/>
      <c r="T282" s="26"/>
      <c r="U282" s="27"/>
      <c r="V282" s="28"/>
      <c r="W282" s="26"/>
      <c r="X282" s="34"/>
      <c r="Y282" s="34"/>
    </row>
    <row r="283" spans="1:25" s="18" customFormat="1">
      <c r="A283" s="17"/>
      <c r="B283" s="17"/>
      <c r="C283" s="17"/>
      <c r="D283" s="17"/>
      <c r="E283" s="17"/>
      <c r="F283" s="17"/>
      <c r="G283" s="17"/>
      <c r="J283" s="17"/>
      <c r="K283" s="17"/>
      <c r="R283" s="19"/>
      <c r="S283" s="19"/>
      <c r="T283" s="26"/>
      <c r="U283" s="27"/>
      <c r="V283" s="28"/>
      <c r="W283" s="26"/>
      <c r="X283" s="34"/>
      <c r="Y283" s="34"/>
    </row>
    <row r="284" spans="1:25" s="18" customFormat="1">
      <c r="A284" s="17"/>
      <c r="B284" s="17"/>
      <c r="C284" s="17"/>
      <c r="D284" s="17"/>
      <c r="E284" s="17"/>
      <c r="F284" s="17"/>
      <c r="G284" s="17"/>
      <c r="J284" s="17"/>
      <c r="K284" s="17"/>
      <c r="R284" s="19"/>
      <c r="S284" s="19"/>
      <c r="T284" s="26"/>
      <c r="U284" s="27"/>
      <c r="V284" s="28"/>
      <c r="W284" s="26"/>
      <c r="X284" s="34"/>
      <c r="Y284" s="34"/>
    </row>
    <row r="285" spans="1:25" s="18" customFormat="1">
      <c r="A285" s="17"/>
      <c r="B285" s="17"/>
      <c r="C285" s="17"/>
      <c r="D285" s="17"/>
      <c r="E285" s="17"/>
      <c r="F285" s="17"/>
      <c r="G285" s="17"/>
      <c r="J285" s="17"/>
      <c r="K285" s="17"/>
      <c r="R285" s="19"/>
      <c r="S285" s="19"/>
      <c r="T285" s="26"/>
      <c r="U285" s="27"/>
      <c r="V285" s="28"/>
      <c r="W285" s="26"/>
      <c r="X285" s="34"/>
      <c r="Y285" s="34"/>
    </row>
    <row r="286" spans="1:25" s="18" customFormat="1">
      <c r="A286" s="17"/>
      <c r="B286" s="17"/>
      <c r="C286" s="17"/>
      <c r="D286" s="17"/>
      <c r="E286" s="17"/>
      <c r="F286" s="17"/>
      <c r="G286" s="17"/>
      <c r="J286" s="17"/>
      <c r="K286" s="17"/>
      <c r="R286" s="19"/>
      <c r="S286" s="19"/>
      <c r="T286" s="26"/>
      <c r="U286" s="27"/>
      <c r="V286" s="28"/>
      <c r="W286" s="26"/>
      <c r="X286" s="34"/>
      <c r="Y286" s="34"/>
    </row>
    <row r="287" spans="1:25" s="18" customFormat="1">
      <c r="A287" s="17"/>
      <c r="B287" s="17"/>
      <c r="C287" s="17"/>
      <c r="D287" s="17"/>
      <c r="E287" s="17"/>
      <c r="F287" s="17"/>
      <c r="G287" s="17"/>
      <c r="J287" s="17"/>
      <c r="K287" s="17"/>
      <c r="R287" s="19"/>
      <c r="S287" s="19"/>
      <c r="T287" s="26"/>
      <c r="U287" s="27"/>
      <c r="V287" s="28"/>
      <c r="W287" s="26"/>
      <c r="X287" s="34"/>
      <c r="Y287" s="34"/>
    </row>
    <row r="288" spans="1:25" s="18" customFormat="1">
      <c r="A288" s="17"/>
      <c r="B288" s="17"/>
      <c r="C288" s="17"/>
      <c r="D288" s="17"/>
      <c r="E288" s="17"/>
      <c r="F288" s="17"/>
      <c r="G288" s="17"/>
      <c r="J288" s="17"/>
      <c r="K288" s="17"/>
      <c r="R288" s="19"/>
      <c r="S288" s="19"/>
      <c r="T288" s="26"/>
      <c r="U288" s="27"/>
      <c r="V288" s="28"/>
      <c r="W288" s="26"/>
      <c r="X288" s="34"/>
      <c r="Y288" s="34"/>
    </row>
    <row r="289" spans="1:25" s="18" customFormat="1">
      <c r="A289" s="17"/>
      <c r="B289" s="17"/>
      <c r="C289" s="17"/>
      <c r="D289" s="17"/>
      <c r="E289" s="17"/>
      <c r="F289" s="17"/>
      <c r="G289" s="17"/>
      <c r="J289" s="17"/>
      <c r="K289" s="17"/>
      <c r="R289" s="19"/>
      <c r="S289" s="19"/>
      <c r="T289" s="26"/>
      <c r="U289" s="27"/>
      <c r="V289" s="28"/>
      <c r="W289" s="26"/>
      <c r="X289" s="34"/>
      <c r="Y289" s="34"/>
    </row>
    <row r="290" spans="1:25" s="18" customFormat="1">
      <c r="A290" s="17"/>
      <c r="B290" s="17"/>
      <c r="C290" s="17"/>
      <c r="D290" s="17"/>
      <c r="E290" s="17"/>
      <c r="F290" s="17"/>
      <c r="G290" s="17"/>
      <c r="J290" s="17"/>
      <c r="K290" s="17"/>
      <c r="R290" s="19"/>
      <c r="S290" s="19"/>
      <c r="T290" s="26"/>
      <c r="U290" s="27"/>
      <c r="V290" s="28"/>
      <c r="W290" s="26"/>
      <c r="X290" s="34"/>
      <c r="Y290" s="34"/>
    </row>
    <row r="291" spans="1:25" s="18" customFormat="1">
      <c r="A291" s="17"/>
      <c r="B291" s="17"/>
      <c r="C291" s="17"/>
      <c r="D291" s="17"/>
      <c r="E291" s="17"/>
      <c r="F291" s="17"/>
      <c r="G291" s="17"/>
      <c r="J291" s="17"/>
      <c r="K291" s="17"/>
      <c r="R291" s="19"/>
      <c r="S291" s="19"/>
      <c r="T291" s="26"/>
      <c r="U291" s="27"/>
      <c r="V291" s="28"/>
      <c r="W291" s="26"/>
      <c r="X291" s="34"/>
      <c r="Y291" s="34"/>
    </row>
    <row r="292" spans="1:25" s="18" customFormat="1">
      <c r="A292" s="17"/>
      <c r="B292" s="17"/>
      <c r="C292" s="17"/>
      <c r="D292" s="17"/>
      <c r="E292" s="17"/>
      <c r="F292" s="17"/>
      <c r="G292" s="17"/>
      <c r="J292" s="17"/>
      <c r="K292" s="17"/>
      <c r="R292" s="19"/>
      <c r="S292" s="19"/>
      <c r="T292" s="26"/>
      <c r="U292" s="27"/>
      <c r="V292" s="28"/>
      <c r="W292" s="26"/>
      <c r="X292" s="34"/>
      <c r="Y292" s="34"/>
    </row>
    <row r="293" spans="1:25" s="18" customFormat="1">
      <c r="A293" s="17"/>
      <c r="B293" s="17"/>
      <c r="C293" s="17"/>
      <c r="D293" s="17"/>
      <c r="E293" s="17"/>
      <c r="F293" s="17"/>
      <c r="G293" s="17"/>
      <c r="J293" s="17"/>
      <c r="K293" s="17"/>
      <c r="R293" s="19"/>
      <c r="S293" s="19"/>
      <c r="T293" s="26"/>
      <c r="U293" s="27"/>
      <c r="V293" s="28"/>
      <c r="W293" s="26"/>
      <c r="X293" s="34"/>
      <c r="Y293" s="34"/>
    </row>
    <row r="294" spans="1:25" s="18" customFormat="1">
      <c r="A294" s="17"/>
      <c r="B294" s="17"/>
      <c r="C294" s="17"/>
      <c r="D294" s="17"/>
      <c r="E294" s="17"/>
      <c r="F294" s="17"/>
      <c r="G294" s="17"/>
      <c r="J294" s="17"/>
      <c r="K294" s="17"/>
      <c r="R294" s="19"/>
      <c r="S294" s="19"/>
      <c r="T294" s="26"/>
      <c r="U294" s="27"/>
      <c r="V294" s="28"/>
      <c r="W294" s="26"/>
      <c r="X294" s="34"/>
      <c r="Y294" s="34"/>
    </row>
    <row r="295" spans="1:25" s="18" customFormat="1">
      <c r="A295" s="17"/>
      <c r="B295" s="17"/>
      <c r="C295" s="17"/>
      <c r="D295" s="17"/>
      <c r="E295" s="17"/>
      <c r="F295" s="17"/>
      <c r="G295" s="17"/>
      <c r="J295" s="17"/>
      <c r="K295" s="17"/>
      <c r="R295" s="19"/>
      <c r="S295" s="19"/>
      <c r="T295" s="26"/>
      <c r="U295" s="27"/>
      <c r="V295" s="28"/>
      <c r="W295" s="26"/>
      <c r="X295" s="34"/>
      <c r="Y295" s="34"/>
    </row>
    <row r="296" spans="1:25" s="18" customFormat="1">
      <c r="A296" s="17"/>
      <c r="B296" s="17"/>
      <c r="C296" s="17"/>
      <c r="D296" s="17"/>
      <c r="E296" s="17"/>
      <c r="F296" s="17"/>
      <c r="G296" s="17"/>
      <c r="J296" s="17"/>
      <c r="K296" s="17"/>
      <c r="R296" s="19"/>
      <c r="S296" s="19"/>
      <c r="T296" s="26"/>
      <c r="U296" s="27"/>
      <c r="V296" s="28"/>
      <c r="W296" s="26"/>
      <c r="X296" s="34"/>
      <c r="Y296" s="34"/>
    </row>
    <row r="297" spans="1:25" s="18" customFormat="1">
      <c r="A297" s="17"/>
      <c r="B297" s="17"/>
      <c r="C297" s="17"/>
      <c r="D297" s="17"/>
      <c r="E297" s="17"/>
      <c r="F297" s="17"/>
      <c r="G297" s="17"/>
      <c r="J297" s="17"/>
      <c r="K297" s="17"/>
      <c r="R297" s="19"/>
      <c r="S297" s="19"/>
      <c r="T297" s="26"/>
      <c r="U297" s="27"/>
      <c r="V297" s="28"/>
      <c r="W297" s="26"/>
      <c r="X297" s="34"/>
      <c r="Y297" s="34"/>
    </row>
    <row r="298" spans="1:25" s="18" customFormat="1">
      <c r="A298" s="17"/>
      <c r="B298" s="17"/>
      <c r="C298" s="17"/>
      <c r="D298" s="17"/>
      <c r="E298" s="17"/>
      <c r="F298" s="17"/>
      <c r="G298" s="17"/>
      <c r="J298" s="17"/>
      <c r="K298" s="17"/>
      <c r="R298" s="19"/>
      <c r="S298" s="19"/>
      <c r="T298" s="26"/>
      <c r="U298" s="27"/>
      <c r="V298" s="28"/>
      <c r="W298" s="26"/>
      <c r="X298" s="34"/>
      <c r="Y298" s="34"/>
    </row>
    <row r="299" spans="1:25" s="18" customFormat="1">
      <c r="A299" s="17"/>
      <c r="B299" s="17"/>
      <c r="C299" s="17"/>
      <c r="D299" s="17"/>
      <c r="E299" s="17"/>
      <c r="F299" s="17"/>
      <c r="G299" s="17"/>
      <c r="J299" s="17"/>
      <c r="K299" s="17"/>
      <c r="R299" s="19"/>
      <c r="S299" s="19"/>
      <c r="T299" s="26"/>
      <c r="U299" s="27"/>
      <c r="V299" s="28"/>
      <c r="W299" s="26"/>
      <c r="X299" s="34"/>
      <c r="Y299" s="34"/>
    </row>
    <row r="300" spans="1:25" s="18" customFormat="1">
      <c r="A300" s="17"/>
      <c r="B300" s="17"/>
      <c r="C300" s="17"/>
      <c r="D300" s="17"/>
      <c r="E300" s="17"/>
      <c r="F300" s="17"/>
      <c r="G300" s="17"/>
      <c r="J300" s="17"/>
      <c r="K300" s="17"/>
      <c r="R300" s="19"/>
      <c r="S300" s="19"/>
      <c r="T300" s="26"/>
      <c r="U300" s="27"/>
      <c r="V300" s="28"/>
      <c r="W300" s="26"/>
      <c r="X300" s="34"/>
      <c r="Y300" s="34"/>
    </row>
    <row r="301" spans="1:25" s="18" customFormat="1">
      <c r="A301" s="17"/>
      <c r="B301" s="17"/>
      <c r="C301" s="17"/>
      <c r="D301" s="17"/>
      <c r="E301" s="17"/>
      <c r="F301" s="17"/>
      <c r="G301" s="17"/>
      <c r="J301" s="17"/>
      <c r="K301" s="17"/>
      <c r="R301" s="19"/>
      <c r="S301" s="19"/>
      <c r="T301" s="26"/>
      <c r="U301" s="27"/>
      <c r="V301" s="28"/>
      <c r="W301" s="26"/>
      <c r="X301" s="34"/>
      <c r="Y301" s="34"/>
    </row>
    <row r="302" spans="1:25" s="18" customFormat="1">
      <c r="A302" s="17"/>
      <c r="B302" s="17"/>
      <c r="C302" s="17"/>
      <c r="D302" s="17"/>
      <c r="E302" s="17"/>
      <c r="F302" s="17"/>
      <c r="G302" s="17"/>
      <c r="J302" s="17"/>
      <c r="K302" s="17"/>
      <c r="R302" s="19"/>
      <c r="S302" s="19"/>
      <c r="T302" s="26"/>
      <c r="U302" s="27"/>
      <c r="V302" s="28"/>
      <c r="W302" s="26"/>
      <c r="X302" s="34"/>
      <c r="Y302" s="34"/>
    </row>
    <row r="303" spans="1:25" s="18" customFormat="1">
      <c r="A303" s="17"/>
      <c r="B303" s="17"/>
      <c r="C303" s="17"/>
      <c r="D303" s="17"/>
      <c r="E303" s="17"/>
      <c r="F303" s="17"/>
      <c r="G303" s="17"/>
      <c r="J303" s="17"/>
      <c r="K303" s="17"/>
      <c r="R303" s="19"/>
      <c r="S303" s="19"/>
      <c r="T303" s="26"/>
      <c r="U303" s="27"/>
      <c r="V303" s="28"/>
      <c r="W303" s="26"/>
      <c r="X303" s="34"/>
      <c r="Y303" s="34"/>
    </row>
    <row r="304" spans="1:25" s="18" customFormat="1">
      <c r="A304" s="17"/>
      <c r="B304" s="17"/>
      <c r="C304" s="17"/>
      <c r="D304" s="17"/>
      <c r="E304" s="17"/>
      <c r="F304" s="17"/>
      <c r="G304" s="17"/>
      <c r="J304" s="17"/>
      <c r="K304" s="17"/>
      <c r="R304" s="19"/>
      <c r="S304" s="19"/>
      <c r="T304" s="26"/>
      <c r="U304" s="27"/>
      <c r="V304" s="28"/>
      <c r="W304" s="26"/>
      <c r="X304" s="34"/>
      <c r="Y304" s="34"/>
    </row>
    <row r="305" spans="1:25" s="18" customFormat="1">
      <c r="A305" s="17"/>
      <c r="B305" s="17"/>
      <c r="C305" s="17"/>
      <c r="D305" s="17"/>
      <c r="E305" s="17"/>
      <c r="F305" s="17"/>
      <c r="G305" s="17"/>
      <c r="J305" s="17"/>
      <c r="K305" s="17"/>
      <c r="R305" s="19"/>
      <c r="S305" s="19"/>
      <c r="T305" s="26"/>
      <c r="U305" s="27"/>
      <c r="V305" s="28"/>
      <c r="W305" s="26"/>
      <c r="X305" s="34"/>
      <c r="Y305" s="34"/>
    </row>
    <row r="306" spans="1:25" s="18" customFormat="1">
      <c r="A306" s="17"/>
      <c r="B306" s="17"/>
      <c r="C306" s="17"/>
      <c r="D306" s="17"/>
      <c r="E306" s="17"/>
      <c r="F306" s="17"/>
      <c r="G306" s="17"/>
      <c r="J306" s="17"/>
      <c r="K306" s="17"/>
      <c r="R306" s="19"/>
      <c r="S306" s="19"/>
      <c r="T306" s="26"/>
      <c r="U306" s="27"/>
      <c r="V306" s="28"/>
      <c r="W306" s="26"/>
      <c r="X306" s="34"/>
      <c r="Y306" s="34"/>
    </row>
    <row r="307" spans="1:25" s="18" customFormat="1">
      <c r="A307" s="17"/>
      <c r="B307" s="17"/>
      <c r="C307" s="17"/>
      <c r="D307" s="17"/>
      <c r="E307" s="17"/>
      <c r="F307" s="17"/>
      <c r="G307" s="17"/>
      <c r="J307" s="17"/>
      <c r="K307" s="17"/>
      <c r="R307" s="19"/>
      <c r="S307" s="19"/>
      <c r="T307" s="26"/>
      <c r="U307" s="27"/>
      <c r="V307" s="28"/>
      <c r="W307" s="26"/>
      <c r="X307" s="34"/>
      <c r="Y307" s="34"/>
    </row>
    <row r="308" spans="1:25" s="18" customFormat="1">
      <c r="A308" s="17"/>
      <c r="B308" s="17"/>
      <c r="C308" s="17"/>
      <c r="D308" s="17"/>
      <c r="E308" s="17"/>
      <c r="F308" s="17"/>
      <c r="G308" s="17"/>
      <c r="J308" s="17"/>
      <c r="K308" s="17"/>
      <c r="R308" s="19"/>
      <c r="S308" s="19"/>
      <c r="T308" s="26"/>
      <c r="U308" s="27"/>
      <c r="V308" s="28"/>
      <c r="W308" s="26"/>
      <c r="X308" s="34"/>
      <c r="Y308" s="34"/>
    </row>
    <row r="309" spans="1:25" s="18" customFormat="1">
      <c r="A309" s="17"/>
      <c r="B309" s="17"/>
      <c r="C309" s="17"/>
      <c r="D309" s="17"/>
      <c r="E309" s="17"/>
      <c r="F309" s="17"/>
      <c r="G309" s="17"/>
      <c r="J309" s="17"/>
      <c r="K309" s="17"/>
      <c r="R309" s="19"/>
      <c r="S309" s="19"/>
      <c r="T309" s="26"/>
      <c r="U309" s="27"/>
      <c r="V309" s="28"/>
      <c r="W309" s="26"/>
      <c r="X309" s="34"/>
      <c r="Y309" s="34"/>
    </row>
    <row r="310" spans="1:25" s="18" customFormat="1">
      <c r="A310" s="17"/>
      <c r="B310" s="17"/>
      <c r="C310" s="17"/>
      <c r="D310" s="17"/>
      <c r="E310" s="17"/>
      <c r="F310" s="17"/>
      <c r="G310" s="17"/>
      <c r="J310" s="17"/>
      <c r="K310" s="17"/>
      <c r="R310" s="19"/>
      <c r="S310" s="19"/>
      <c r="T310" s="26"/>
      <c r="U310" s="27"/>
      <c r="V310" s="28"/>
      <c r="W310" s="26"/>
      <c r="X310" s="34"/>
      <c r="Y310" s="34"/>
    </row>
    <row r="311" spans="1:25" s="18" customFormat="1">
      <c r="A311" s="17"/>
      <c r="B311" s="17"/>
      <c r="C311" s="17"/>
      <c r="D311" s="17"/>
      <c r="E311" s="17"/>
      <c r="F311" s="17"/>
      <c r="G311" s="17"/>
      <c r="J311" s="17"/>
      <c r="K311" s="17"/>
      <c r="R311" s="19"/>
      <c r="S311" s="19"/>
      <c r="T311" s="26"/>
      <c r="U311" s="27"/>
      <c r="V311" s="28"/>
      <c r="W311" s="26"/>
      <c r="X311" s="34"/>
      <c r="Y311" s="34"/>
    </row>
    <row r="312" spans="1:25" s="18" customFormat="1">
      <c r="A312" s="17"/>
      <c r="B312" s="17"/>
      <c r="C312" s="17"/>
      <c r="D312" s="17"/>
      <c r="E312" s="17"/>
      <c r="F312" s="17"/>
      <c r="G312" s="17"/>
      <c r="J312" s="17"/>
      <c r="K312" s="17"/>
      <c r="R312" s="19"/>
      <c r="S312" s="19"/>
      <c r="T312" s="26"/>
      <c r="U312" s="27"/>
      <c r="V312" s="28"/>
      <c r="W312" s="26"/>
      <c r="X312" s="34"/>
      <c r="Y312" s="34"/>
    </row>
    <row r="313" spans="1:25" s="18" customFormat="1">
      <c r="A313" s="17"/>
      <c r="B313" s="17"/>
      <c r="C313" s="17"/>
      <c r="D313" s="17"/>
      <c r="E313" s="17"/>
      <c r="F313" s="17"/>
      <c r="G313" s="17"/>
      <c r="J313" s="17"/>
      <c r="K313" s="17"/>
      <c r="R313" s="19"/>
      <c r="S313" s="19"/>
      <c r="T313" s="26"/>
      <c r="U313" s="27"/>
      <c r="V313" s="28"/>
      <c r="W313" s="26"/>
      <c r="X313" s="34"/>
      <c r="Y313" s="34"/>
    </row>
    <row r="314" spans="1:25" s="18" customFormat="1">
      <c r="A314" s="17"/>
      <c r="B314" s="17"/>
      <c r="C314" s="17"/>
      <c r="D314" s="17"/>
      <c r="E314" s="17"/>
      <c r="F314" s="17"/>
      <c r="G314" s="17"/>
      <c r="J314" s="17"/>
      <c r="K314" s="17"/>
      <c r="R314" s="19"/>
      <c r="S314" s="19"/>
      <c r="T314" s="26"/>
      <c r="U314" s="27"/>
      <c r="V314" s="28"/>
      <c r="W314" s="26"/>
      <c r="X314" s="34"/>
      <c r="Y314" s="34"/>
    </row>
    <row r="315" spans="1:25" s="18" customFormat="1">
      <c r="A315" s="17"/>
      <c r="B315" s="17"/>
      <c r="C315" s="17"/>
      <c r="D315" s="17"/>
      <c r="E315" s="17"/>
      <c r="F315" s="17"/>
      <c r="G315" s="17"/>
      <c r="J315" s="17"/>
      <c r="K315" s="17"/>
      <c r="R315" s="19"/>
      <c r="S315" s="19"/>
      <c r="T315" s="26"/>
      <c r="U315" s="27"/>
      <c r="V315" s="28"/>
      <c r="W315" s="26"/>
      <c r="X315" s="34"/>
      <c r="Y315" s="34"/>
    </row>
    <row r="316" spans="1:25" s="18" customFormat="1">
      <c r="A316" s="17"/>
      <c r="B316" s="17"/>
      <c r="C316" s="17"/>
      <c r="D316" s="17"/>
      <c r="E316" s="17"/>
      <c r="F316" s="17"/>
      <c r="G316" s="17"/>
      <c r="J316" s="17"/>
      <c r="K316" s="17"/>
      <c r="R316" s="19"/>
      <c r="S316" s="19"/>
      <c r="T316" s="26"/>
      <c r="U316" s="27"/>
      <c r="V316" s="28"/>
      <c r="W316" s="26"/>
      <c r="X316" s="34"/>
      <c r="Y316" s="34"/>
    </row>
    <row r="317" spans="1:25" s="18" customFormat="1">
      <c r="A317" s="17"/>
      <c r="B317" s="17"/>
      <c r="C317" s="17"/>
      <c r="D317" s="17"/>
      <c r="E317" s="17"/>
      <c r="F317" s="17"/>
      <c r="G317" s="17"/>
      <c r="J317" s="17"/>
      <c r="K317" s="17"/>
      <c r="R317" s="19"/>
      <c r="S317" s="19"/>
      <c r="T317" s="26"/>
      <c r="U317" s="27"/>
      <c r="V317" s="28"/>
      <c r="W317" s="26"/>
      <c r="X317" s="34"/>
      <c r="Y317" s="34"/>
    </row>
    <row r="318" spans="1:25" s="18" customFormat="1">
      <c r="A318" s="17"/>
      <c r="B318" s="17"/>
      <c r="C318" s="17"/>
      <c r="D318" s="17"/>
      <c r="E318" s="17"/>
      <c r="F318" s="17"/>
      <c r="G318" s="17"/>
      <c r="J318" s="17"/>
      <c r="K318" s="17"/>
      <c r="R318" s="19"/>
      <c r="S318" s="19"/>
      <c r="T318" s="26"/>
      <c r="U318" s="27"/>
      <c r="V318" s="28"/>
      <c r="W318" s="26"/>
      <c r="X318" s="34"/>
      <c r="Y318" s="34"/>
    </row>
    <row r="319" spans="1:25" s="18" customFormat="1">
      <c r="A319" s="17"/>
      <c r="B319" s="17"/>
      <c r="C319" s="17"/>
      <c r="D319" s="17"/>
      <c r="E319" s="17"/>
      <c r="F319" s="17"/>
      <c r="G319" s="17"/>
      <c r="J319" s="17"/>
      <c r="K319" s="17"/>
      <c r="R319" s="19"/>
      <c r="S319" s="19"/>
      <c r="T319" s="26"/>
      <c r="U319" s="27"/>
      <c r="V319" s="28"/>
      <c r="W319" s="26"/>
      <c r="X319" s="34"/>
      <c r="Y319" s="34"/>
    </row>
    <row r="320" spans="1:25" s="18" customFormat="1">
      <c r="A320" s="17"/>
      <c r="B320" s="17"/>
      <c r="C320" s="17"/>
      <c r="D320" s="17"/>
      <c r="E320" s="17"/>
      <c r="F320" s="17"/>
      <c r="G320" s="17"/>
      <c r="J320" s="17"/>
      <c r="K320" s="17"/>
      <c r="R320" s="19"/>
      <c r="S320" s="19"/>
      <c r="T320" s="26"/>
      <c r="U320" s="27"/>
      <c r="V320" s="28"/>
      <c r="W320" s="26"/>
      <c r="X320" s="34"/>
      <c r="Y320" s="34"/>
    </row>
    <row r="321" spans="1:25" s="18" customFormat="1">
      <c r="A321" s="17"/>
      <c r="B321" s="17"/>
      <c r="C321" s="17"/>
      <c r="D321" s="17"/>
      <c r="E321" s="17"/>
      <c r="F321" s="17"/>
      <c r="G321" s="17"/>
      <c r="J321" s="17"/>
      <c r="K321" s="17"/>
      <c r="R321" s="19"/>
      <c r="S321" s="19"/>
      <c r="T321" s="26"/>
      <c r="U321" s="27"/>
      <c r="V321" s="28"/>
      <c r="W321" s="26"/>
      <c r="X321" s="34"/>
      <c r="Y321" s="34"/>
    </row>
    <row r="322" spans="1:25" s="18" customFormat="1">
      <c r="A322" s="17"/>
      <c r="B322" s="17"/>
      <c r="C322" s="17"/>
      <c r="D322" s="17"/>
      <c r="E322" s="17"/>
      <c r="F322" s="17"/>
      <c r="G322" s="17"/>
      <c r="J322" s="17"/>
      <c r="K322" s="17"/>
      <c r="R322" s="19"/>
      <c r="S322" s="19"/>
      <c r="T322" s="26"/>
      <c r="U322" s="27"/>
      <c r="V322" s="28"/>
      <c r="W322" s="26"/>
      <c r="X322" s="34"/>
      <c r="Y322" s="34"/>
    </row>
    <row r="323" spans="1:25" s="18" customFormat="1">
      <c r="A323" s="17"/>
      <c r="B323" s="17"/>
      <c r="C323" s="17"/>
      <c r="D323" s="17"/>
      <c r="E323" s="17"/>
      <c r="F323" s="17"/>
      <c r="G323" s="17"/>
      <c r="J323" s="17"/>
      <c r="K323" s="17"/>
      <c r="R323" s="19"/>
      <c r="S323" s="19"/>
      <c r="T323" s="26"/>
      <c r="U323" s="27"/>
      <c r="V323" s="28"/>
      <c r="W323" s="26"/>
      <c r="X323" s="34"/>
      <c r="Y323" s="34"/>
    </row>
    <row r="324" spans="1:25" s="18" customFormat="1">
      <c r="A324" s="17"/>
      <c r="B324" s="17"/>
      <c r="C324" s="17"/>
      <c r="D324" s="17"/>
      <c r="E324" s="17"/>
      <c r="F324" s="17"/>
      <c r="G324" s="17"/>
      <c r="J324" s="17"/>
      <c r="K324" s="17"/>
      <c r="R324" s="19"/>
      <c r="S324" s="19"/>
      <c r="T324" s="26"/>
      <c r="U324" s="27"/>
      <c r="V324" s="28"/>
      <c r="W324" s="26"/>
      <c r="X324" s="34"/>
      <c r="Y324" s="34"/>
    </row>
    <row r="325" spans="1:25" s="18" customFormat="1">
      <c r="A325" s="17"/>
      <c r="B325" s="17"/>
      <c r="C325" s="17"/>
      <c r="D325" s="17"/>
      <c r="E325" s="17"/>
      <c r="F325" s="17"/>
      <c r="G325" s="17"/>
      <c r="J325" s="17"/>
      <c r="K325" s="17"/>
      <c r="R325" s="19"/>
      <c r="S325" s="19"/>
      <c r="T325" s="26"/>
      <c r="U325" s="27"/>
      <c r="V325" s="28"/>
      <c r="W325" s="26"/>
      <c r="X325" s="34"/>
      <c r="Y325" s="34"/>
    </row>
    <row r="326" spans="1:25" s="18" customFormat="1">
      <c r="A326" s="17"/>
      <c r="B326" s="17"/>
      <c r="C326" s="17"/>
      <c r="D326" s="17"/>
      <c r="E326" s="17"/>
      <c r="F326" s="17"/>
      <c r="G326" s="17"/>
      <c r="J326" s="17"/>
      <c r="K326" s="17"/>
      <c r="R326" s="19"/>
      <c r="S326" s="19"/>
      <c r="T326" s="26"/>
      <c r="U326" s="27"/>
      <c r="V326" s="28"/>
      <c r="W326" s="26"/>
      <c r="X326" s="34"/>
      <c r="Y326" s="34"/>
    </row>
    <row r="327" spans="1:25" s="18" customFormat="1">
      <c r="A327" s="17"/>
      <c r="B327" s="17"/>
      <c r="C327" s="17"/>
      <c r="D327" s="17"/>
      <c r="E327" s="17"/>
      <c r="F327" s="17"/>
      <c r="G327" s="17"/>
      <c r="J327" s="17"/>
      <c r="K327" s="17"/>
      <c r="R327" s="19"/>
      <c r="S327" s="19"/>
      <c r="T327" s="26"/>
      <c r="U327" s="27"/>
      <c r="V327" s="28"/>
      <c r="W327" s="26"/>
      <c r="X327" s="34"/>
      <c r="Y327" s="34"/>
    </row>
    <row r="328" spans="1:25" s="18" customFormat="1">
      <c r="A328" s="17"/>
      <c r="B328" s="17"/>
      <c r="C328" s="17"/>
      <c r="D328" s="17"/>
      <c r="E328" s="17"/>
      <c r="F328" s="17"/>
      <c r="G328" s="17"/>
      <c r="J328" s="17"/>
      <c r="K328" s="17"/>
      <c r="R328" s="19"/>
      <c r="S328" s="19"/>
      <c r="T328" s="26"/>
      <c r="U328" s="27"/>
      <c r="V328" s="28"/>
      <c r="W328" s="26"/>
      <c r="X328" s="34"/>
      <c r="Y328" s="34"/>
    </row>
    <row r="329" spans="1:25" s="18" customFormat="1">
      <c r="A329" s="17"/>
      <c r="B329" s="17"/>
      <c r="C329" s="17"/>
      <c r="D329" s="17"/>
      <c r="E329" s="17"/>
      <c r="F329" s="17"/>
      <c r="G329" s="17"/>
      <c r="J329" s="17"/>
      <c r="K329" s="17"/>
      <c r="R329" s="19"/>
      <c r="S329" s="19"/>
      <c r="T329" s="26"/>
      <c r="U329" s="27"/>
      <c r="V329" s="28"/>
      <c r="W329" s="26"/>
      <c r="X329" s="34"/>
      <c r="Y329" s="34"/>
    </row>
    <row r="330" spans="1:25" s="18" customFormat="1">
      <c r="A330" s="17"/>
      <c r="B330" s="17"/>
      <c r="C330" s="17"/>
      <c r="D330" s="17"/>
      <c r="E330" s="17"/>
      <c r="F330" s="17"/>
      <c r="G330" s="17"/>
      <c r="J330" s="17"/>
      <c r="K330" s="17"/>
      <c r="R330" s="19"/>
      <c r="S330" s="19"/>
      <c r="T330" s="26"/>
      <c r="U330" s="27"/>
      <c r="V330" s="28"/>
      <c r="W330" s="26"/>
      <c r="X330" s="34"/>
      <c r="Y330" s="34"/>
    </row>
    <row r="331" spans="1:25" s="18" customFormat="1">
      <c r="A331" s="17"/>
      <c r="B331" s="17"/>
      <c r="C331" s="17"/>
      <c r="D331" s="17"/>
      <c r="E331" s="17"/>
      <c r="F331" s="17"/>
      <c r="G331" s="17"/>
      <c r="J331" s="17"/>
      <c r="K331" s="17"/>
      <c r="R331" s="19"/>
      <c r="S331" s="19"/>
      <c r="T331" s="26"/>
      <c r="U331" s="27"/>
      <c r="V331" s="28"/>
      <c r="W331" s="26"/>
      <c r="X331" s="34"/>
      <c r="Y331" s="34"/>
    </row>
    <row r="332" spans="1:25" s="18" customFormat="1">
      <c r="A332" s="17"/>
      <c r="B332" s="17"/>
      <c r="C332" s="17"/>
      <c r="D332" s="17"/>
      <c r="E332" s="17"/>
      <c r="F332" s="17"/>
      <c r="G332" s="17"/>
      <c r="J332" s="17"/>
      <c r="K332" s="17"/>
      <c r="R332" s="19"/>
      <c r="S332" s="19"/>
      <c r="T332" s="26"/>
      <c r="U332" s="27"/>
      <c r="V332" s="28"/>
      <c r="W332" s="26"/>
      <c r="X332" s="34"/>
      <c r="Y332" s="34"/>
    </row>
    <row r="333" spans="1:25" s="18" customFormat="1">
      <c r="A333" s="17"/>
      <c r="B333" s="17"/>
      <c r="C333" s="17"/>
      <c r="D333" s="17"/>
      <c r="E333" s="17"/>
      <c r="F333" s="17"/>
      <c r="G333" s="17"/>
      <c r="J333" s="17"/>
      <c r="K333" s="17"/>
      <c r="R333" s="19"/>
      <c r="S333" s="19"/>
      <c r="T333" s="26"/>
      <c r="U333" s="27"/>
      <c r="V333" s="28"/>
      <c r="W333" s="26"/>
      <c r="X333" s="34"/>
      <c r="Y333" s="34"/>
    </row>
    <row r="334" spans="1:25" s="18" customFormat="1">
      <c r="A334" s="17"/>
      <c r="B334" s="17"/>
      <c r="C334" s="17"/>
      <c r="D334" s="17"/>
      <c r="E334" s="17"/>
      <c r="F334" s="17"/>
      <c r="G334" s="17"/>
      <c r="J334" s="17"/>
      <c r="K334" s="17"/>
      <c r="R334" s="19"/>
      <c r="S334" s="19"/>
      <c r="T334" s="26"/>
      <c r="U334" s="27"/>
      <c r="V334" s="28"/>
      <c r="W334" s="26"/>
      <c r="X334" s="34"/>
      <c r="Y334" s="34"/>
    </row>
    <row r="335" spans="1:25" s="18" customFormat="1">
      <c r="A335" s="17"/>
      <c r="B335" s="17"/>
      <c r="C335" s="17"/>
      <c r="D335" s="17"/>
      <c r="E335" s="17"/>
      <c r="F335" s="17"/>
      <c r="G335" s="17"/>
      <c r="J335" s="17"/>
      <c r="K335" s="17"/>
      <c r="R335" s="19"/>
      <c r="S335" s="19"/>
      <c r="T335" s="26"/>
      <c r="U335" s="27"/>
      <c r="V335" s="28"/>
      <c r="W335" s="26"/>
      <c r="X335" s="34"/>
      <c r="Y335" s="34"/>
    </row>
    <row r="336" spans="1:25" s="18" customFormat="1">
      <c r="A336" s="17"/>
      <c r="B336" s="17"/>
      <c r="C336" s="17"/>
      <c r="D336" s="17"/>
      <c r="E336" s="17"/>
      <c r="F336" s="17"/>
      <c r="G336" s="17"/>
      <c r="J336" s="17"/>
      <c r="K336" s="17"/>
      <c r="R336" s="19"/>
      <c r="S336" s="19"/>
      <c r="T336" s="26"/>
      <c r="U336" s="27"/>
      <c r="V336" s="28"/>
      <c r="W336" s="26"/>
      <c r="X336" s="34"/>
      <c r="Y336" s="34"/>
    </row>
    <row r="337" spans="1:25" s="18" customFormat="1">
      <c r="A337" s="17"/>
      <c r="B337" s="17"/>
      <c r="C337" s="17"/>
      <c r="D337" s="17"/>
      <c r="E337" s="17"/>
      <c r="F337" s="17"/>
      <c r="G337" s="17"/>
      <c r="J337" s="17"/>
      <c r="K337" s="17"/>
      <c r="R337" s="19"/>
      <c r="S337" s="19"/>
      <c r="T337" s="26"/>
      <c r="U337" s="27"/>
      <c r="V337" s="28"/>
      <c r="W337" s="26"/>
      <c r="X337" s="34"/>
      <c r="Y337" s="34"/>
    </row>
    <row r="338" spans="1:25" s="18" customFormat="1">
      <c r="A338" s="17"/>
      <c r="B338" s="17"/>
      <c r="C338" s="17"/>
      <c r="D338" s="17"/>
      <c r="E338" s="17"/>
      <c r="F338" s="17"/>
      <c r="G338" s="17"/>
      <c r="J338" s="17"/>
      <c r="K338" s="17"/>
      <c r="R338" s="19"/>
      <c r="S338" s="19"/>
      <c r="T338" s="26"/>
      <c r="U338" s="27"/>
      <c r="V338" s="28"/>
      <c r="W338" s="26"/>
      <c r="X338" s="34"/>
      <c r="Y338" s="34"/>
    </row>
    <row r="339" spans="1:25" s="18" customFormat="1">
      <c r="A339" s="17"/>
      <c r="B339" s="17"/>
      <c r="C339" s="17"/>
      <c r="D339" s="17"/>
      <c r="E339" s="17"/>
      <c r="F339" s="17"/>
      <c r="G339" s="17"/>
      <c r="J339" s="17"/>
      <c r="K339" s="17"/>
      <c r="R339" s="19"/>
      <c r="S339" s="19"/>
      <c r="T339" s="26"/>
      <c r="U339" s="27"/>
      <c r="V339" s="28"/>
      <c r="W339" s="26"/>
      <c r="X339" s="34"/>
      <c r="Y339" s="34"/>
    </row>
    <row r="340" spans="1:25" s="18" customFormat="1">
      <c r="A340" s="17"/>
      <c r="B340" s="17"/>
      <c r="C340" s="17"/>
      <c r="D340" s="17"/>
      <c r="E340" s="17"/>
      <c r="F340" s="17"/>
      <c r="G340" s="17"/>
      <c r="J340" s="17"/>
      <c r="K340" s="17"/>
      <c r="R340" s="19"/>
      <c r="S340" s="19"/>
      <c r="T340" s="26"/>
      <c r="U340" s="27"/>
      <c r="V340" s="28"/>
      <c r="W340" s="26"/>
      <c r="X340" s="34"/>
      <c r="Y340" s="34"/>
    </row>
    <row r="341" spans="1:25" s="18" customFormat="1">
      <c r="A341" s="17"/>
      <c r="B341" s="17"/>
      <c r="C341" s="17"/>
      <c r="D341" s="17"/>
      <c r="E341" s="17"/>
      <c r="F341" s="17"/>
      <c r="G341" s="17"/>
      <c r="J341" s="17"/>
      <c r="K341" s="17"/>
      <c r="R341" s="19"/>
      <c r="S341" s="19"/>
      <c r="T341" s="26"/>
      <c r="U341" s="27"/>
      <c r="V341" s="28"/>
      <c r="W341" s="26"/>
      <c r="X341" s="34"/>
      <c r="Y341" s="34"/>
    </row>
    <row r="342" spans="1:25" s="18" customFormat="1">
      <c r="A342" s="17"/>
      <c r="B342" s="17"/>
      <c r="C342" s="17"/>
      <c r="D342" s="17"/>
      <c r="E342" s="17"/>
      <c r="F342" s="17"/>
      <c r="G342" s="17"/>
      <c r="J342" s="17"/>
      <c r="K342" s="17"/>
      <c r="R342" s="19"/>
      <c r="S342" s="19"/>
      <c r="T342" s="26"/>
      <c r="U342" s="27"/>
      <c r="V342" s="28"/>
      <c r="W342" s="26"/>
      <c r="X342" s="34"/>
      <c r="Y342" s="34"/>
    </row>
    <row r="343" spans="1:25" s="18" customFormat="1">
      <c r="A343" s="17"/>
      <c r="B343" s="17"/>
      <c r="C343" s="17"/>
      <c r="D343" s="17"/>
      <c r="E343" s="17"/>
      <c r="F343" s="17"/>
      <c r="G343" s="17"/>
      <c r="J343" s="17"/>
      <c r="K343" s="17"/>
      <c r="R343" s="19"/>
      <c r="S343" s="19"/>
      <c r="T343" s="26"/>
      <c r="U343" s="27"/>
      <c r="V343" s="28"/>
      <c r="W343" s="26"/>
      <c r="X343" s="34"/>
      <c r="Y343" s="34"/>
    </row>
    <row r="344" spans="1:25" s="18" customFormat="1">
      <c r="A344" s="17"/>
      <c r="B344" s="17"/>
      <c r="C344" s="17"/>
      <c r="D344" s="17"/>
      <c r="E344" s="17"/>
      <c r="F344" s="17"/>
      <c r="G344" s="17"/>
      <c r="J344" s="17"/>
      <c r="K344" s="17"/>
      <c r="R344" s="19"/>
      <c r="S344" s="19"/>
      <c r="T344" s="26"/>
      <c r="U344" s="27"/>
      <c r="V344" s="28"/>
      <c r="W344" s="26"/>
      <c r="X344" s="34"/>
      <c r="Y344" s="34"/>
    </row>
    <row r="345" spans="1:25" s="18" customFormat="1">
      <c r="A345" s="17"/>
      <c r="B345" s="17"/>
      <c r="C345" s="17"/>
      <c r="D345" s="17"/>
      <c r="E345" s="17"/>
      <c r="F345" s="17"/>
      <c r="G345" s="17"/>
      <c r="J345" s="17"/>
      <c r="K345" s="17"/>
      <c r="R345" s="19"/>
      <c r="S345" s="19"/>
      <c r="T345" s="26"/>
      <c r="U345" s="27"/>
      <c r="V345" s="28"/>
      <c r="W345" s="26"/>
      <c r="X345" s="34"/>
      <c r="Y345" s="34"/>
    </row>
    <row r="346" spans="1:25" s="18" customFormat="1">
      <c r="A346" s="17"/>
      <c r="B346" s="17"/>
      <c r="C346" s="17"/>
      <c r="D346" s="17"/>
      <c r="E346" s="17"/>
      <c r="F346" s="17"/>
      <c r="G346" s="17"/>
      <c r="J346" s="17"/>
      <c r="K346" s="17"/>
      <c r="R346" s="19"/>
      <c r="S346" s="19"/>
      <c r="T346" s="26"/>
      <c r="U346" s="27"/>
      <c r="V346" s="28"/>
      <c r="W346" s="26"/>
      <c r="X346" s="34"/>
      <c r="Y346" s="34"/>
    </row>
    <row r="347" spans="1:25" s="18" customFormat="1">
      <c r="A347" s="17"/>
      <c r="B347" s="17"/>
      <c r="C347" s="17"/>
      <c r="D347" s="17"/>
      <c r="E347" s="17"/>
      <c r="F347" s="17"/>
      <c r="G347" s="17"/>
      <c r="J347" s="17"/>
      <c r="K347" s="17"/>
      <c r="R347" s="19"/>
      <c r="S347" s="19"/>
      <c r="T347" s="26"/>
      <c r="U347" s="27"/>
      <c r="V347" s="28"/>
      <c r="W347" s="26"/>
      <c r="X347" s="34"/>
      <c r="Y347" s="34"/>
    </row>
    <row r="348" spans="1:25" s="18" customFormat="1">
      <c r="A348" s="17"/>
      <c r="B348" s="17"/>
      <c r="C348" s="17"/>
      <c r="D348" s="17"/>
      <c r="E348" s="17"/>
      <c r="F348" s="17"/>
      <c r="G348" s="17"/>
      <c r="J348" s="17"/>
      <c r="K348" s="17"/>
      <c r="R348" s="19"/>
      <c r="S348" s="19"/>
      <c r="T348" s="26"/>
      <c r="U348" s="27"/>
      <c r="V348" s="28"/>
      <c r="W348" s="26"/>
      <c r="X348" s="34"/>
      <c r="Y348" s="34"/>
    </row>
    <row r="349" spans="1:25" s="18" customFormat="1">
      <c r="A349" s="17"/>
      <c r="B349" s="17"/>
      <c r="C349" s="17"/>
      <c r="D349" s="17"/>
      <c r="E349" s="17"/>
      <c r="F349" s="17"/>
      <c r="G349" s="17"/>
      <c r="J349" s="17"/>
      <c r="K349" s="17"/>
      <c r="R349" s="19"/>
      <c r="S349" s="19"/>
      <c r="T349" s="26"/>
      <c r="U349" s="27"/>
      <c r="V349" s="28"/>
      <c r="W349" s="26"/>
      <c r="X349" s="34"/>
      <c r="Y349" s="34"/>
    </row>
    <row r="350" spans="1:25" s="18" customFormat="1">
      <c r="A350" s="17"/>
      <c r="B350" s="17"/>
      <c r="C350" s="17"/>
      <c r="D350" s="17"/>
      <c r="E350" s="17"/>
      <c r="F350" s="17"/>
      <c r="G350" s="17"/>
      <c r="J350" s="17"/>
      <c r="K350" s="17"/>
      <c r="R350" s="19"/>
      <c r="S350" s="19"/>
      <c r="T350" s="26"/>
      <c r="U350" s="27"/>
      <c r="V350" s="28"/>
      <c r="W350" s="26"/>
      <c r="X350" s="34"/>
      <c r="Y350" s="34"/>
    </row>
    <row r="351" spans="1:25" s="18" customFormat="1">
      <c r="A351" s="17"/>
      <c r="B351" s="17"/>
      <c r="C351" s="17"/>
      <c r="D351" s="17"/>
      <c r="E351" s="17"/>
      <c r="F351" s="17"/>
      <c r="G351" s="17"/>
      <c r="J351" s="17"/>
      <c r="K351" s="17"/>
      <c r="R351" s="19"/>
      <c r="S351" s="19"/>
      <c r="T351" s="26"/>
      <c r="U351" s="27"/>
      <c r="V351" s="28"/>
      <c r="W351" s="26"/>
      <c r="X351" s="34"/>
      <c r="Y351" s="34"/>
    </row>
    <row r="352" spans="1:25" s="18" customFormat="1">
      <c r="A352" s="17"/>
      <c r="B352" s="17"/>
      <c r="C352" s="17"/>
      <c r="D352" s="17"/>
      <c r="E352" s="17"/>
      <c r="F352" s="17"/>
      <c r="G352" s="17"/>
      <c r="J352" s="17"/>
      <c r="K352" s="17"/>
      <c r="R352" s="19"/>
      <c r="S352" s="19"/>
      <c r="T352" s="26"/>
      <c r="U352" s="27"/>
      <c r="V352" s="28"/>
      <c r="W352" s="26"/>
      <c r="X352" s="34"/>
      <c r="Y352" s="34"/>
    </row>
    <row r="353" spans="1:25" s="18" customFormat="1">
      <c r="A353" s="17"/>
      <c r="B353" s="17"/>
      <c r="C353" s="17"/>
      <c r="D353" s="17"/>
      <c r="E353" s="17"/>
      <c r="F353" s="17"/>
      <c r="G353" s="17"/>
      <c r="J353" s="17"/>
      <c r="K353" s="17"/>
      <c r="R353" s="19"/>
      <c r="S353" s="19"/>
      <c r="T353" s="26"/>
      <c r="U353" s="27"/>
      <c r="V353" s="28"/>
      <c r="W353" s="26"/>
      <c r="X353" s="34"/>
      <c r="Y353" s="34"/>
    </row>
    <row r="354" spans="1:25" s="18" customFormat="1">
      <c r="A354" s="17"/>
      <c r="B354" s="17"/>
      <c r="C354" s="17"/>
      <c r="D354" s="17"/>
      <c r="E354" s="17"/>
      <c r="F354" s="17"/>
      <c r="G354" s="17"/>
      <c r="J354" s="17"/>
      <c r="K354" s="17"/>
      <c r="R354" s="19"/>
      <c r="S354" s="19"/>
      <c r="T354" s="26"/>
      <c r="U354" s="27"/>
      <c r="V354" s="28"/>
      <c r="W354" s="26"/>
      <c r="X354" s="34"/>
      <c r="Y354" s="34"/>
    </row>
    <row r="355" spans="1:25" s="18" customFormat="1">
      <c r="A355" s="17"/>
      <c r="B355" s="17"/>
      <c r="C355" s="17"/>
      <c r="D355" s="17"/>
      <c r="E355" s="17"/>
      <c r="F355" s="17"/>
      <c r="G355" s="17"/>
      <c r="J355" s="17"/>
      <c r="K355" s="17"/>
      <c r="R355" s="19"/>
      <c r="S355" s="19"/>
      <c r="T355" s="26"/>
      <c r="U355" s="27"/>
      <c r="V355" s="28"/>
      <c r="W355" s="26"/>
      <c r="X355" s="34"/>
      <c r="Y355" s="34"/>
    </row>
    <row r="356" spans="1:25" s="18" customFormat="1">
      <c r="A356" s="17"/>
      <c r="B356" s="17"/>
      <c r="C356" s="17"/>
      <c r="D356" s="17"/>
      <c r="E356" s="17"/>
      <c r="F356" s="17"/>
      <c r="G356" s="17"/>
      <c r="J356" s="17"/>
      <c r="K356" s="17"/>
      <c r="R356" s="19"/>
      <c r="S356" s="19"/>
      <c r="T356" s="26"/>
      <c r="U356" s="27"/>
      <c r="V356" s="28"/>
      <c r="W356" s="26"/>
      <c r="X356" s="34"/>
      <c r="Y356" s="34"/>
    </row>
    <row r="357" spans="1:25" s="18" customFormat="1">
      <c r="A357" s="17"/>
      <c r="B357" s="17"/>
      <c r="C357" s="17"/>
      <c r="D357" s="17"/>
      <c r="E357" s="17"/>
      <c r="F357" s="17"/>
      <c r="G357" s="17"/>
      <c r="J357" s="17"/>
      <c r="K357" s="17"/>
      <c r="R357" s="19"/>
      <c r="S357" s="19"/>
      <c r="T357" s="26"/>
      <c r="U357" s="27"/>
      <c r="V357" s="28"/>
      <c r="W357" s="26"/>
      <c r="X357" s="34"/>
      <c r="Y357" s="34"/>
    </row>
    <row r="358" spans="1:25" s="18" customFormat="1">
      <c r="A358" s="17"/>
      <c r="B358" s="17"/>
      <c r="C358" s="17"/>
      <c r="D358" s="17"/>
      <c r="E358" s="17"/>
      <c r="F358" s="17"/>
      <c r="G358" s="17"/>
      <c r="J358" s="17"/>
      <c r="K358" s="17"/>
      <c r="R358" s="19"/>
      <c r="S358" s="19"/>
      <c r="T358" s="26"/>
      <c r="U358" s="27"/>
      <c r="V358" s="28"/>
      <c r="W358" s="26"/>
      <c r="X358" s="34"/>
      <c r="Y358" s="34"/>
    </row>
    <row r="359" spans="1:25" s="18" customFormat="1">
      <c r="A359" s="17"/>
      <c r="B359" s="17"/>
      <c r="C359" s="17"/>
      <c r="D359" s="17"/>
      <c r="E359" s="17"/>
      <c r="F359" s="17"/>
      <c r="G359" s="17"/>
      <c r="J359" s="17"/>
      <c r="K359" s="17"/>
      <c r="R359" s="19"/>
      <c r="S359" s="19"/>
      <c r="T359" s="26"/>
      <c r="U359" s="27"/>
      <c r="V359" s="28"/>
      <c r="W359" s="26"/>
      <c r="X359" s="34"/>
      <c r="Y359" s="34"/>
    </row>
    <row r="360" spans="1:25" s="18" customFormat="1">
      <c r="A360" s="17"/>
      <c r="B360" s="17"/>
      <c r="C360" s="17"/>
      <c r="D360" s="17"/>
      <c r="E360" s="17"/>
      <c r="F360" s="17"/>
      <c r="G360" s="17"/>
      <c r="J360" s="17"/>
      <c r="K360" s="17"/>
      <c r="R360" s="19"/>
      <c r="S360" s="19"/>
      <c r="T360" s="26"/>
      <c r="U360" s="27"/>
      <c r="V360" s="28"/>
      <c r="W360" s="26"/>
      <c r="X360" s="34"/>
      <c r="Y360" s="34"/>
    </row>
    <row r="361" spans="1:25" s="18" customFormat="1">
      <c r="A361" s="17"/>
      <c r="B361" s="17"/>
      <c r="C361" s="17"/>
      <c r="D361" s="17"/>
      <c r="E361" s="17"/>
      <c r="F361" s="17"/>
      <c r="G361" s="17"/>
      <c r="J361" s="17"/>
      <c r="K361" s="17"/>
      <c r="R361" s="19"/>
      <c r="S361" s="19"/>
      <c r="T361" s="26"/>
      <c r="U361" s="27"/>
      <c r="V361" s="28"/>
      <c r="W361" s="26"/>
      <c r="X361" s="34"/>
      <c r="Y361" s="34"/>
    </row>
    <row r="362" spans="1:25" s="18" customFormat="1">
      <c r="A362" s="17"/>
      <c r="B362" s="17"/>
      <c r="C362" s="17"/>
      <c r="D362" s="17"/>
      <c r="E362" s="17"/>
      <c r="F362" s="17"/>
      <c r="G362" s="17"/>
      <c r="J362" s="17"/>
      <c r="K362" s="17"/>
      <c r="R362" s="19"/>
      <c r="S362" s="19"/>
      <c r="T362" s="26"/>
      <c r="U362" s="27"/>
      <c r="V362" s="28"/>
      <c r="W362" s="26"/>
      <c r="X362" s="34"/>
      <c r="Y362" s="34"/>
    </row>
    <row r="363" spans="1:25" s="18" customFormat="1">
      <c r="A363" s="17"/>
      <c r="B363" s="17"/>
      <c r="C363" s="17"/>
      <c r="D363" s="17"/>
      <c r="E363" s="17"/>
      <c r="F363" s="17"/>
      <c r="G363" s="17"/>
      <c r="J363" s="17"/>
      <c r="K363" s="17"/>
      <c r="R363" s="19"/>
      <c r="S363" s="19"/>
      <c r="T363" s="26"/>
      <c r="U363" s="27"/>
      <c r="V363" s="28"/>
      <c r="W363" s="26"/>
      <c r="X363" s="34"/>
      <c r="Y363" s="34"/>
    </row>
    <row r="364" spans="1:25" s="18" customFormat="1">
      <c r="A364" s="17"/>
      <c r="B364" s="17"/>
      <c r="C364" s="17"/>
      <c r="D364" s="17"/>
      <c r="E364" s="17"/>
      <c r="F364" s="17"/>
      <c r="G364" s="17"/>
      <c r="J364" s="17"/>
      <c r="K364" s="17"/>
      <c r="R364" s="19"/>
      <c r="S364" s="19"/>
      <c r="T364" s="26"/>
      <c r="U364" s="27"/>
      <c r="V364" s="28"/>
      <c r="W364" s="26"/>
      <c r="X364" s="34"/>
      <c r="Y364" s="34"/>
    </row>
    <row r="365" spans="1:25" s="18" customFormat="1">
      <c r="A365" s="17"/>
      <c r="B365" s="17"/>
      <c r="C365" s="17"/>
      <c r="D365" s="17"/>
      <c r="E365" s="17"/>
      <c r="F365" s="17"/>
      <c r="G365" s="17"/>
      <c r="J365" s="17"/>
      <c r="K365" s="17"/>
      <c r="R365" s="19"/>
      <c r="S365" s="19"/>
      <c r="T365" s="26"/>
      <c r="U365" s="27"/>
      <c r="V365" s="28"/>
      <c r="W365" s="26"/>
      <c r="X365" s="34"/>
      <c r="Y365" s="34"/>
    </row>
    <row r="366" spans="1:25" s="18" customFormat="1">
      <c r="A366" s="17"/>
      <c r="B366" s="17"/>
      <c r="C366" s="17"/>
      <c r="D366" s="17"/>
      <c r="E366" s="17"/>
      <c r="F366" s="17"/>
      <c r="G366" s="17"/>
      <c r="J366" s="17"/>
      <c r="K366" s="17"/>
      <c r="R366" s="19"/>
      <c r="S366" s="19"/>
      <c r="T366" s="26"/>
      <c r="U366" s="27"/>
      <c r="V366" s="28"/>
      <c r="W366" s="26"/>
      <c r="X366" s="34"/>
      <c r="Y366" s="34"/>
    </row>
    <row r="367" spans="1:25" s="18" customFormat="1">
      <c r="A367" s="17"/>
      <c r="B367" s="17"/>
      <c r="C367" s="17"/>
      <c r="D367" s="17"/>
      <c r="E367" s="17"/>
      <c r="F367" s="17"/>
      <c r="G367" s="17"/>
      <c r="J367" s="17"/>
      <c r="K367" s="17"/>
      <c r="R367" s="19"/>
      <c r="S367" s="19"/>
      <c r="T367" s="26"/>
      <c r="U367" s="27"/>
      <c r="V367" s="28"/>
      <c r="W367" s="26"/>
      <c r="X367" s="34"/>
      <c r="Y367" s="34"/>
    </row>
    <row r="368" spans="1:25" s="18" customFormat="1">
      <c r="A368" s="17"/>
      <c r="B368" s="17"/>
      <c r="C368" s="17"/>
      <c r="D368" s="17"/>
      <c r="E368" s="17"/>
      <c r="F368" s="17"/>
      <c r="G368" s="17"/>
      <c r="J368" s="17"/>
      <c r="K368" s="17"/>
      <c r="R368" s="19"/>
      <c r="S368" s="19"/>
      <c r="T368" s="26"/>
      <c r="U368" s="27"/>
      <c r="V368" s="28"/>
      <c r="W368" s="26"/>
      <c r="X368" s="34"/>
      <c r="Y368" s="34"/>
    </row>
    <row r="369" spans="1:25" s="18" customFormat="1">
      <c r="A369" s="17"/>
      <c r="B369" s="17"/>
      <c r="C369" s="17"/>
      <c r="D369" s="17"/>
      <c r="E369" s="17"/>
      <c r="F369" s="17"/>
      <c r="G369" s="17"/>
      <c r="J369" s="17"/>
      <c r="K369" s="17"/>
      <c r="R369" s="19"/>
      <c r="S369" s="19"/>
      <c r="T369" s="26"/>
      <c r="U369" s="27"/>
      <c r="V369" s="28"/>
      <c r="W369" s="26"/>
      <c r="X369" s="34"/>
      <c r="Y369" s="34"/>
    </row>
    <row r="370" spans="1:25" s="18" customFormat="1">
      <c r="A370" s="17"/>
      <c r="B370" s="17"/>
      <c r="C370" s="17"/>
      <c r="D370" s="17"/>
      <c r="E370" s="17"/>
      <c r="F370" s="17"/>
      <c r="G370" s="17"/>
      <c r="J370" s="17"/>
      <c r="K370" s="17"/>
      <c r="R370" s="19"/>
      <c r="S370" s="19"/>
      <c r="T370" s="26"/>
      <c r="U370" s="27"/>
      <c r="V370" s="28"/>
      <c r="W370" s="26"/>
      <c r="X370" s="34"/>
      <c r="Y370" s="34"/>
    </row>
  </sheetData>
  <autoFilter ref="A3:IK114"/>
  <mergeCells count="64">
    <mergeCell ref="Q2:Q3"/>
    <mergeCell ref="L2:L3"/>
    <mergeCell ref="N2:P2"/>
    <mergeCell ref="D14:D15"/>
    <mergeCell ref="D47:D48"/>
    <mergeCell ref="J2:K2"/>
    <mergeCell ref="I2:I3"/>
    <mergeCell ref="F42:F43"/>
    <mergeCell ref="G42:G43"/>
    <mergeCell ref="D35:D36"/>
    <mergeCell ref="E35:E36"/>
    <mergeCell ref="E6:E8"/>
    <mergeCell ref="F6:F8"/>
    <mergeCell ref="G6:G8"/>
    <mergeCell ref="A2:A3"/>
    <mergeCell ref="B2:C2"/>
    <mergeCell ref="D2:E2"/>
    <mergeCell ref="F2:F3"/>
    <mergeCell ref="A42:A43"/>
    <mergeCell ref="B42:B43"/>
    <mergeCell ref="C42:C43"/>
    <mergeCell ref="D42:D43"/>
    <mergeCell ref="E42:E43"/>
    <mergeCell ref="A35:A36"/>
    <mergeCell ref="B35:B36"/>
    <mergeCell ref="C35:C36"/>
    <mergeCell ref="A6:A8"/>
    <mergeCell ref="B6:B8"/>
    <mergeCell ref="C6:C8"/>
    <mergeCell ref="D6:D8"/>
    <mergeCell ref="G58:G59"/>
    <mergeCell ref="A60:A61"/>
    <mergeCell ref="B60:B61"/>
    <mergeCell ref="C60:C61"/>
    <mergeCell ref="D60:D61"/>
    <mergeCell ref="E60:E61"/>
    <mergeCell ref="F60:F61"/>
    <mergeCell ref="G60:G61"/>
    <mergeCell ref="A58:A59"/>
    <mergeCell ref="B58:B59"/>
    <mergeCell ref="C58:C59"/>
    <mergeCell ref="D58:D59"/>
    <mergeCell ref="E58:E59"/>
    <mergeCell ref="B64:B65"/>
    <mergeCell ref="C64:C65"/>
    <mergeCell ref="D64:D65"/>
    <mergeCell ref="E64:E65"/>
    <mergeCell ref="F58:F59"/>
    <mergeCell ref="F64:F65"/>
    <mergeCell ref="G64:G65"/>
    <mergeCell ref="A95:A96"/>
    <mergeCell ref="A97:A98"/>
    <mergeCell ref="B97:B98"/>
    <mergeCell ref="C97:C98"/>
    <mergeCell ref="E97:E98"/>
    <mergeCell ref="F97:F98"/>
    <mergeCell ref="B95:B96"/>
    <mergeCell ref="C95:C96"/>
    <mergeCell ref="E95:E96"/>
    <mergeCell ref="F95:F96"/>
    <mergeCell ref="G95:G96"/>
    <mergeCell ref="D95:D98"/>
    <mergeCell ref="G97:G98"/>
    <mergeCell ref="A64:A65"/>
  </mergeCells>
  <phoneticPr fontId="7" type="noConversion"/>
  <conditionalFormatting sqref="T25 T69:T81 T46:T57 T28:T35 T60:T67 T83:T101 T103:T119 T4:T23 T37:T43">
    <cfRule type="cellIs" dxfId="241" priority="85" operator="equal">
      <formula>"국유지"</formula>
    </cfRule>
    <cfRule type="cellIs" dxfId="240" priority="86" operator="equal">
      <formula>"공유지"</formula>
    </cfRule>
    <cfRule type="cellIs" dxfId="239" priority="87" operator="equal">
      <formula>"사유지"</formula>
    </cfRule>
  </conditionalFormatting>
  <conditionalFormatting sqref="T24">
    <cfRule type="cellIs" dxfId="238" priority="81" operator="equal">
      <formula>"국유지"</formula>
    </cfRule>
    <cfRule type="cellIs" dxfId="237" priority="82" operator="equal">
      <formula>"공유지"</formula>
    </cfRule>
    <cfRule type="cellIs" dxfId="236" priority="83" operator="equal">
      <formula>"사유지"</formula>
    </cfRule>
  </conditionalFormatting>
  <conditionalFormatting sqref="V24">
    <cfRule type="duplicateValues" dxfId="235" priority="84"/>
  </conditionalFormatting>
  <conditionalFormatting sqref="T26">
    <cfRule type="cellIs" dxfId="234" priority="77" operator="equal">
      <formula>"국유지"</formula>
    </cfRule>
    <cfRule type="cellIs" dxfId="233" priority="78" operator="equal">
      <formula>"공유지"</formula>
    </cfRule>
    <cfRule type="cellIs" dxfId="232" priority="79" operator="equal">
      <formula>"사유지"</formula>
    </cfRule>
  </conditionalFormatting>
  <conditionalFormatting sqref="V26">
    <cfRule type="duplicateValues" dxfId="231" priority="80"/>
  </conditionalFormatting>
  <conditionalFormatting sqref="T27">
    <cfRule type="cellIs" dxfId="230" priority="73" operator="equal">
      <formula>"국유지"</formula>
    </cfRule>
    <cfRule type="cellIs" dxfId="229" priority="74" operator="equal">
      <formula>"공유지"</formula>
    </cfRule>
    <cfRule type="cellIs" dxfId="228" priority="75" operator="equal">
      <formula>"사유지"</formula>
    </cfRule>
  </conditionalFormatting>
  <conditionalFormatting sqref="V27">
    <cfRule type="duplicateValues" dxfId="227" priority="76"/>
  </conditionalFormatting>
  <conditionalFormatting sqref="T58:T59">
    <cfRule type="cellIs" dxfId="226" priority="69" operator="equal">
      <formula>"국유지"</formula>
    </cfRule>
    <cfRule type="cellIs" dxfId="225" priority="70" operator="equal">
      <formula>"공유지"</formula>
    </cfRule>
    <cfRule type="cellIs" dxfId="224" priority="71" operator="equal">
      <formula>"사유지"</formula>
    </cfRule>
  </conditionalFormatting>
  <conditionalFormatting sqref="V58:V59">
    <cfRule type="duplicateValues" dxfId="223" priority="72"/>
  </conditionalFormatting>
  <conditionalFormatting sqref="T44">
    <cfRule type="cellIs" dxfId="222" priority="65" operator="equal">
      <formula>"국유지"</formula>
    </cfRule>
    <cfRule type="cellIs" dxfId="221" priority="66" operator="equal">
      <formula>"공유지"</formula>
    </cfRule>
    <cfRule type="cellIs" dxfId="220" priority="67" operator="equal">
      <formula>"사유지"</formula>
    </cfRule>
  </conditionalFormatting>
  <conditionalFormatting sqref="V44">
    <cfRule type="duplicateValues" dxfId="219" priority="68"/>
  </conditionalFormatting>
  <conditionalFormatting sqref="T45">
    <cfRule type="cellIs" dxfId="218" priority="61" operator="equal">
      <formula>"국유지"</formula>
    </cfRule>
    <cfRule type="cellIs" dxfId="217" priority="62" operator="equal">
      <formula>"공유지"</formula>
    </cfRule>
    <cfRule type="cellIs" dxfId="216" priority="63" operator="equal">
      <formula>"사유지"</formula>
    </cfRule>
  </conditionalFormatting>
  <conditionalFormatting sqref="V45">
    <cfRule type="duplicateValues" dxfId="215" priority="64"/>
  </conditionalFormatting>
  <conditionalFormatting sqref="T68">
    <cfRule type="cellIs" dxfId="214" priority="57" operator="equal">
      <formula>"국유지"</formula>
    </cfRule>
    <cfRule type="cellIs" dxfId="213" priority="58" operator="equal">
      <formula>"공유지"</formula>
    </cfRule>
    <cfRule type="cellIs" dxfId="212" priority="59" operator="equal">
      <formula>"사유지"</formula>
    </cfRule>
  </conditionalFormatting>
  <conditionalFormatting sqref="V68">
    <cfRule type="duplicateValues" dxfId="211" priority="60"/>
  </conditionalFormatting>
  <conditionalFormatting sqref="T82">
    <cfRule type="cellIs" dxfId="210" priority="53" operator="equal">
      <formula>"국유지"</formula>
    </cfRule>
    <cfRule type="cellIs" dxfId="209" priority="54" operator="equal">
      <formula>"공유지"</formula>
    </cfRule>
    <cfRule type="cellIs" dxfId="208" priority="55" operator="equal">
      <formula>"사유지"</formula>
    </cfRule>
  </conditionalFormatting>
  <conditionalFormatting sqref="V82">
    <cfRule type="duplicateValues" dxfId="207" priority="56"/>
  </conditionalFormatting>
  <conditionalFormatting sqref="T102">
    <cfRule type="cellIs" dxfId="206" priority="49" operator="equal">
      <formula>"국유지"</formula>
    </cfRule>
    <cfRule type="cellIs" dxfId="205" priority="50" operator="equal">
      <formula>"공유지"</formula>
    </cfRule>
    <cfRule type="cellIs" dxfId="204" priority="51" operator="equal">
      <formula>"사유지"</formula>
    </cfRule>
  </conditionalFormatting>
  <conditionalFormatting sqref="V102">
    <cfRule type="duplicateValues" dxfId="203" priority="52"/>
  </conditionalFormatting>
  <conditionalFormatting sqref="V69:V81 V25 V46:V57 V4:V23 V28:V35 V60:V67 V83:V101 V103:V119 V37:V43">
    <cfRule type="duplicateValues" dxfId="202" priority="88"/>
  </conditionalFormatting>
  <conditionalFormatting sqref="T59">
    <cfRule type="cellIs" dxfId="201" priority="46" operator="equal">
      <formula>"국유지"</formula>
    </cfRule>
    <cfRule type="cellIs" dxfId="200" priority="47" operator="equal">
      <formula>"공유지"</formula>
    </cfRule>
    <cfRule type="cellIs" dxfId="199" priority="48" operator="equal">
      <formula>"사유지"</formula>
    </cfRule>
  </conditionalFormatting>
  <conditionalFormatting sqref="V59">
    <cfRule type="duplicateValues" dxfId="198" priority="45"/>
  </conditionalFormatting>
  <conditionalFormatting sqref="T61">
    <cfRule type="cellIs" dxfId="197" priority="42" operator="equal">
      <formula>"국유지"</formula>
    </cfRule>
    <cfRule type="cellIs" dxfId="196" priority="43" operator="equal">
      <formula>"공유지"</formula>
    </cfRule>
    <cfRule type="cellIs" dxfId="195" priority="44" operator="equal">
      <formula>"사유지"</formula>
    </cfRule>
  </conditionalFormatting>
  <conditionalFormatting sqref="V61">
    <cfRule type="duplicateValues" dxfId="194" priority="41"/>
  </conditionalFormatting>
  <conditionalFormatting sqref="T61">
    <cfRule type="cellIs" dxfId="193" priority="38" operator="equal">
      <formula>"국유지"</formula>
    </cfRule>
    <cfRule type="cellIs" dxfId="192" priority="39" operator="equal">
      <formula>"공유지"</formula>
    </cfRule>
    <cfRule type="cellIs" dxfId="191" priority="40" operator="equal">
      <formula>"사유지"</formula>
    </cfRule>
  </conditionalFormatting>
  <conditionalFormatting sqref="V61">
    <cfRule type="duplicateValues" dxfId="190" priority="37"/>
  </conditionalFormatting>
  <conditionalFormatting sqref="T65">
    <cfRule type="cellIs" dxfId="189" priority="34" operator="equal">
      <formula>"국유지"</formula>
    </cfRule>
    <cfRule type="cellIs" dxfId="188" priority="35" operator="equal">
      <formula>"공유지"</formula>
    </cfRule>
    <cfRule type="cellIs" dxfId="187" priority="36" operator="equal">
      <formula>"사유지"</formula>
    </cfRule>
  </conditionalFormatting>
  <conditionalFormatting sqref="V65">
    <cfRule type="duplicateValues" dxfId="186" priority="33"/>
  </conditionalFormatting>
  <conditionalFormatting sqref="T65">
    <cfRule type="cellIs" dxfId="185" priority="30" operator="equal">
      <formula>"국유지"</formula>
    </cfRule>
    <cfRule type="cellIs" dxfId="184" priority="31" operator="equal">
      <formula>"공유지"</formula>
    </cfRule>
    <cfRule type="cellIs" dxfId="183" priority="32" operator="equal">
      <formula>"사유지"</formula>
    </cfRule>
  </conditionalFormatting>
  <conditionalFormatting sqref="V65">
    <cfRule type="duplicateValues" dxfId="182" priority="29"/>
  </conditionalFormatting>
  <conditionalFormatting sqref="T96">
    <cfRule type="cellIs" dxfId="181" priority="26" operator="equal">
      <formula>"국유지"</formula>
    </cfRule>
    <cfRule type="cellIs" dxfId="180" priority="27" operator="equal">
      <formula>"공유지"</formula>
    </cfRule>
    <cfRule type="cellIs" dxfId="179" priority="28" operator="equal">
      <formula>"사유지"</formula>
    </cfRule>
  </conditionalFormatting>
  <conditionalFormatting sqref="V96">
    <cfRule type="duplicateValues" dxfId="178" priority="25"/>
  </conditionalFormatting>
  <conditionalFormatting sqref="T96">
    <cfRule type="cellIs" dxfId="177" priority="22" operator="equal">
      <formula>"국유지"</formula>
    </cfRule>
    <cfRule type="cellIs" dxfId="176" priority="23" operator="equal">
      <formula>"공유지"</formula>
    </cfRule>
    <cfRule type="cellIs" dxfId="175" priority="24" operator="equal">
      <formula>"사유지"</formula>
    </cfRule>
  </conditionalFormatting>
  <conditionalFormatting sqref="V96">
    <cfRule type="duplicateValues" dxfId="174" priority="21"/>
  </conditionalFormatting>
  <conditionalFormatting sqref="T98">
    <cfRule type="cellIs" dxfId="173" priority="18" operator="equal">
      <formula>"국유지"</formula>
    </cfRule>
    <cfRule type="cellIs" dxfId="172" priority="19" operator="equal">
      <formula>"공유지"</formula>
    </cfRule>
    <cfRule type="cellIs" dxfId="171" priority="20" operator="equal">
      <formula>"사유지"</formula>
    </cfRule>
  </conditionalFormatting>
  <conditionalFormatting sqref="V98">
    <cfRule type="duplicateValues" dxfId="170" priority="17"/>
  </conditionalFormatting>
  <conditionalFormatting sqref="T98">
    <cfRule type="cellIs" dxfId="169" priority="14" operator="equal">
      <formula>"국유지"</formula>
    </cfRule>
    <cfRule type="cellIs" dxfId="168" priority="15" operator="equal">
      <formula>"공유지"</formula>
    </cfRule>
    <cfRule type="cellIs" dxfId="167" priority="16" operator="equal">
      <formula>"사유지"</formula>
    </cfRule>
  </conditionalFormatting>
  <conditionalFormatting sqref="V98">
    <cfRule type="duplicateValues" dxfId="166" priority="13"/>
  </conditionalFormatting>
  <conditionalFormatting sqref="T105:T109">
    <cfRule type="cellIs" dxfId="165" priority="10" operator="equal">
      <formula>"국유지"</formula>
    </cfRule>
    <cfRule type="cellIs" dxfId="164" priority="11" operator="equal">
      <formula>"공유지"</formula>
    </cfRule>
    <cfRule type="cellIs" dxfId="163" priority="12" operator="equal">
      <formula>"사유지"</formula>
    </cfRule>
  </conditionalFormatting>
  <conditionalFormatting sqref="V105:V109">
    <cfRule type="duplicateValues" dxfId="162" priority="9"/>
  </conditionalFormatting>
  <conditionalFormatting sqref="T106">
    <cfRule type="cellIs" dxfId="161" priority="6" operator="equal">
      <formula>"국유지"</formula>
    </cfRule>
    <cfRule type="cellIs" dxfId="160" priority="7" operator="equal">
      <formula>"공유지"</formula>
    </cfRule>
    <cfRule type="cellIs" dxfId="159" priority="8" operator="equal">
      <formula>"사유지"</formula>
    </cfRule>
  </conditionalFormatting>
  <conditionalFormatting sqref="V106">
    <cfRule type="duplicateValues" dxfId="158" priority="5"/>
  </conditionalFormatting>
  <conditionalFormatting sqref="T36">
    <cfRule type="cellIs" dxfId="157" priority="1" operator="equal">
      <formula>"국유지"</formula>
    </cfRule>
    <cfRule type="cellIs" dxfId="156" priority="2" operator="equal">
      <formula>"공유지"</formula>
    </cfRule>
    <cfRule type="cellIs" dxfId="155" priority="3" operator="equal">
      <formula>"사유지"</formula>
    </cfRule>
  </conditionalFormatting>
  <conditionalFormatting sqref="V36">
    <cfRule type="duplicateValues" dxfId="154" priority="4"/>
  </conditionalFormatting>
  <dataValidations count="1">
    <dataValidation type="list" allowBlank="1" showInputMessage="1" showErrorMessage="1" sqref="F99:F119 F44:F58 F60 F62:F64 F66:F95 F97 F4:F6 F9:F42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56" orientation="landscape" useFirstPageNumber="1" r:id="rId1"/>
  <headerFooter>
    <oddHeader>&amp;C&amp;25총 괄 편 입 토 지 조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483"/>
  <sheetViews>
    <sheetView showZeros="0" view="pageBreakPreview" zoomScaleSheetLayoutView="100" workbookViewId="0">
      <pane ySplit="4" topLeftCell="A221" activePane="bottomLeft" state="frozen"/>
      <selection activeCell="L25" sqref="L25"/>
      <selection pane="bottomLeft" activeCell="L25" sqref="L25"/>
    </sheetView>
  </sheetViews>
  <sheetFormatPr defaultRowHeight="17.25"/>
  <cols>
    <col min="1" max="1" width="5.5" style="17" customWidth="1"/>
    <col min="2" max="2" width="6" style="17" bestFit="1" customWidth="1"/>
    <col min="3" max="3" width="6" style="17" customWidth="1"/>
    <col min="4" max="4" width="8" style="17" bestFit="1" customWidth="1"/>
    <col min="5" max="5" width="7.5" style="17" bestFit="1" customWidth="1"/>
    <col min="6" max="6" width="11.375" style="17" bestFit="1" customWidth="1"/>
    <col min="7" max="8" width="11.375" style="17" customWidth="1"/>
    <col min="9" max="15" width="14.625" style="17" customWidth="1"/>
    <col min="16" max="16" width="10.875" style="18" customWidth="1"/>
    <col min="17" max="17" width="30.375" style="17" customWidth="1"/>
    <col min="18" max="18" width="46" style="18" customWidth="1"/>
    <col min="19" max="19" width="13.75" style="17" customWidth="1"/>
    <col min="20" max="20" width="28.25" style="17" customWidth="1"/>
    <col min="21" max="21" width="9" style="17" customWidth="1"/>
    <col min="22" max="22" width="11.5" style="18" customWidth="1"/>
    <col min="23" max="23" width="0" style="1" hidden="1" customWidth="1"/>
    <col min="24" max="24" width="16.875" style="1" bestFit="1" customWidth="1"/>
    <col min="25" max="25" width="8.625" style="2" customWidth="1"/>
    <col min="26" max="26" width="3.625" style="3" customWidth="1"/>
    <col min="27" max="27" width="8.625" style="4" customWidth="1"/>
    <col min="28" max="28" width="7.625" style="5" customWidth="1"/>
    <col min="29" max="235" width="9" style="1"/>
    <col min="236" max="236" width="5.5" style="1" customWidth="1"/>
    <col min="237" max="237" width="6" style="1" bestFit="1" customWidth="1"/>
    <col min="238" max="238" width="6.75" style="1" bestFit="1" customWidth="1"/>
    <col min="239" max="239" width="8" style="1" bestFit="1" customWidth="1"/>
    <col min="240" max="240" width="7.5" style="1" bestFit="1" customWidth="1"/>
    <col min="241" max="242" width="9.75" style="1" bestFit="1" customWidth="1"/>
    <col min="243" max="244" width="9.75" style="1" customWidth="1"/>
    <col min="245" max="245" width="9.5" style="1" customWidth="1"/>
    <col min="246" max="246" width="16.375" style="1" bestFit="1" customWidth="1"/>
    <col min="247" max="247" width="27.25" style="1" bestFit="1" customWidth="1"/>
    <col min="248" max="253" width="9" style="1"/>
    <col min="254" max="254" width="8.625" style="1" customWidth="1"/>
    <col min="255" max="255" width="3.625" style="1" customWidth="1"/>
    <col min="256" max="256" width="8.625" style="1" customWidth="1"/>
    <col min="257" max="257" width="7.625" style="1" customWidth="1"/>
    <col min="258" max="258" width="9" style="1"/>
    <col min="259" max="259" width="15.875" style="1" bestFit="1" customWidth="1"/>
    <col min="260" max="491" width="9" style="1"/>
    <col min="492" max="492" width="5.5" style="1" customWidth="1"/>
    <col min="493" max="493" width="6" style="1" bestFit="1" customWidth="1"/>
    <col min="494" max="494" width="6.75" style="1" bestFit="1" customWidth="1"/>
    <col min="495" max="495" width="8" style="1" bestFit="1" customWidth="1"/>
    <col min="496" max="496" width="7.5" style="1" bestFit="1" customWidth="1"/>
    <col min="497" max="498" width="9.75" style="1" bestFit="1" customWidth="1"/>
    <col min="499" max="500" width="9.75" style="1" customWidth="1"/>
    <col min="501" max="501" width="9.5" style="1" customWidth="1"/>
    <col min="502" max="502" width="16.375" style="1" bestFit="1" customWidth="1"/>
    <col min="503" max="503" width="27.25" style="1" bestFit="1" customWidth="1"/>
    <col min="504" max="509" width="9" style="1"/>
    <col min="510" max="510" width="8.625" style="1" customWidth="1"/>
    <col min="511" max="511" width="3.625" style="1" customWidth="1"/>
    <col min="512" max="512" width="8.625" style="1" customWidth="1"/>
    <col min="513" max="513" width="7.625" style="1" customWidth="1"/>
    <col min="514" max="514" width="9" style="1"/>
    <col min="515" max="515" width="15.875" style="1" bestFit="1" customWidth="1"/>
    <col min="516" max="747" width="9" style="1"/>
    <col min="748" max="748" width="5.5" style="1" customWidth="1"/>
    <col min="749" max="749" width="6" style="1" bestFit="1" customWidth="1"/>
    <col min="750" max="750" width="6.75" style="1" bestFit="1" customWidth="1"/>
    <col min="751" max="751" width="8" style="1" bestFit="1" customWidth="1"/>
    <col min="752" max="752" width="7.5" style="1" bestFit="1" customWidth="1"/>
    <col min="753" max="754" width="9.75" style="1" bestFit="1" customWidth="1"/>
    <col min="755" max="756" width="9.75" style="1" customWidth="1"/>
    <col min="757" max="757" width="9.5" style="1" customWidth="1"/>
    <col min="758" max="758" width="16.375" style="1" bestFit="1" customWidth="1"/>
    <col min="759" max="759" width="27.25" style="1" bestFit="1" customWidth="1"/>
    <col min="760" max="765" width="9" style="1"/>
    <col min="766" max="766" width="8.625" style="1" customWidth="1"/>
    <col min="767" max="767" width="3.625" style="1" customWidth="1"/>
    <col min="768" max="768" width="8.625" style="1" customWidth="1"/>
    <col min="769" max="769" width="7.625" style="1" customWidth="1"/>
    <col min="770" max="770" width="9" style="1"/>
    <col min="771" max="771" width="15.875" style="1" bestFit="1" customWidth="1"/>
    <col min="772" max="1003" width="9" style="1"/>
    <col min="1004" max="1004" width="5.5" style="1" customWidth="1"/>
    <col min="1005" max="1005" width="6" style="1" bestFit="1" customWidth="1"/>
    <col min="1006" max="1006" width="6.75" style="1" bestFit="1" customWidth="1"/>
    <col min="1007" max="1007" width="8" style="1" bestFit="1" customWidth="1"/>
    <col min="1008" max="1008" width="7.5" style="1" bestFit="1" customWidth="1"/>
    <col min="1009" max="1010" width="9.75" style="1" bestFit="1" customWidth="1"/>
    <col min="1011" max="1012" width="9.75" style="1" customWidth="1"/>
    <col min="1013" max="1013" width="9.5" style="1" customWidth="1"/>
    <col min="1014" max="1014" width="16.375" style="1" bestFit="1" customWidth="1"/>
    <col min="1015" max="1015" width="27.25" style="1" bestFit="1" customWidth="1"/>
    <col min="1016" max="1021" width="9" style="1"/>
    <col min="1022" max="1022" width="8.625" style="1" customWidth="1"/>
    <col min="1023" max="1023" width="3.625" style="1" customWidth="1"/>
    <col min="1024" max="1024" width="8.625" style="1" customWidth="1"/>
    <col min="1025" max="1025" width="7.625" style="1" customWidth="1"/>
    <col min="1026" max="1026" width="9" style="1"/>
    <col min="1027" max="1027" width="15.875" style="1" bestFit="1" customWidth="1"/>
    <col min="1028" max="1259" width="9" style="1"/>
    <col min="1260" max="1260" width="5.5" style="1" customWidth="1"/>
    <col min="1261" max="1261" width="6" style="1" bestFit="1" customWidth="1"/>
    <col min="1262" max="1262" width="6.75" style="1" bestFit="1" customWidth="1"/>
    <col min="1263" max="1263" width="8" style="1" bestFit="1" customWidth="1"/>
    <col min="1264" max="1264" width="7.5" style="1" bestFit="1" customWidth="1"/>
    <col min="1265" max="1266" width="9.75" style="1" bestFit="1" customWidth="1"/>
    <col min="1267" max="1268" width="9.75" style="1" customWidth="1"/>
    <col min="1269" max="1269" width="9.5" style="1" customWidth="1"/>
    <col min="1270" max="1270" width="16.375" style="1" bestFit="1" customWidth="1"/>
    <col min="1271" max="1271" width="27.25" style="1" bestFit="1" customWidth="1"/>
    <col min="1272" max="1277" width="9" style="1"/>
    <col min="1278" max="1278" width="8.625" style="1" customWidth="1"/>
    <col min="1279" max="1279" width="3.625" style="1" customWidth="1"/>
    <col min="1280" max="1280" width="8.625" style="1" customWidth="1"/>
    <col min="1281" max="1281" width="7.625" style="1" customWidth="1"/>
    <col min="1282" max="1282" width="9" style="1"/>
    <col min="1283" max="1283" width="15.875" style="1" bestFit="1" customWidth="1"/>
    <col min="1284" max="1515" width="9" style="1"/>
    <col min="1516" max="1516" width="5.5" style="1" customWidth="1"/>
    <col min="1517" max="1517" width="6" style="1" bestFit="1" customWidth="1"/>
    <col min="1518" max="1518" width="6.75" style="1" bestFit="1" customWidth="1"/>
    <col min="1519" max="1519" width="8" style="1" bestFit="1" customWidth="1"/>
    <col min="1520" max="1520" width="7.5" style="1" bestFit="1" customWidth="1"/>
    <col min="1521" max="1522" width="9.75" style="1" bestFit="1" customWidth="1"/>
    <col min="1523" max="1524" width="9.75" style="1" customWidth="1"/>
    <col min="1525" max="1525" width="9.5" style="1" customWidth="1"/>
    <col min="1526" max="1526" width="16.375" style="1" bestFit="1" customWidth="1"/>
    <col min="1527" max="1527" width="27.25" style="1" bestFit="1" customWidth="1"/>
    <col min="1528" max="1533" width="9" style="1"/>
    <col min="1534" max="1534" width="8.625" style="1" customWidth="1"/>
    <col min="1535" max="1535" width="3.625" style="1" customWidth="1"/>
    <col min="1536" max="1536" width="8.625" style="1" customWidth="1"/>
    <col min="1537" max="1537" width="7.625" style="1" customWidth="1"/>
    <col min="1538" max="1538" width="9" style="1"/>
    <col min="1539" max="1539" width="15.875" style="1" bestFit="1" customWidth="1"/>
    <col min="1540" max="1771" width="9" style="1"/>
    <col min="1772" max="1772" width="5.5" style="1" customWidth="1"/>
    <col min="1773" max="1773" width="6" style="1" bestFit="1" customWidth="1"/>
    <col min="1774" max="1774" width="6.75" style="1" bestFit="1" customWidth="1"/>
    <col min="1775" max="1775" width="8" style="1" bestFit="1" customWidth="1"/>
    <col min="1776" max="1776" width="7.5" style="1" bestFit="1" customWidth="1"/>
    <col min="1777" max="1778" width="9.75" style="1" bestFit="1" customWidth="1"/>
    <col min="1779" max="1780" width="9.75" style="1" customWidth="1"/>
    <col min="1781" max="1781" width="9.5" style="1" customWidth="1"/>
    <col min="1782" max="1782" width="16.375" style="1" bestFit="1" customWidth="1"/>
    <col min="1783" max="1783" width="27.25" style="1" bestFit="1" customWidth="1"/>
    <col min="1784" max="1789" width="9" style="1"/>
    <col min="1790" max="1790" width="8.625" style="1" customWidth="1"/>
    <col min="1791" max="1791" width="3.625" style="1" customWidth="1"/>
    <col min="1792" max="1792" width="8.625" style="1" customWidth="1"/>
    <col min="1793" max="1793" width="7.625" style="1" customWidth="1"/>
    <col min="1794" max="1794" width="9" style="1"/>
    <col min="1795" max="1795" width="15.875" style="1" bestFit="1" customWidth="1"/>
    <col min="1796" max="2027" width="9" style="1"/>
    <col min="2028" max="2028" width="5.5" style="1" customWidth="1"/>
    <col min="2029" max="2029" width="6" style="1" bestFit="1" customWidth="1"/>
    <col min="2030" max="2030" width="6.75" style="1" bestFit="1" customWidth="1"/>
    <col min="2031" max="2031" width="8" style="1" bestFit="1" customWidth="1"/>
    <col min="2032" max="2032" width="7.5" style="1" bestFit="1" customWidth="1"/>
    <col min="2033" max="2034" width="9.75" style="1" bestFit="1" customWidth="1"/>
    <col min="2035" max="2036" width="9.75" style="1" customWidth="1"/>
    <col min="2037" max="2037" width="9.5" style="1" customWidth="1"/>
    <col min="2038" max="2038" width="16.375" style="1" bestFit="1" customWidth="1"/>
    <col min="2039" max="2039" width="27.25" style="1" bestFit="1" customWidth="1"/>
    <col min="2040" max="2045" width="9" style="1"/>
    <col min="2046" max="2046" width="8.625" style="1" customWidth="1"/>
    <col min="2047" max="2047" width="3.625" style="1" customWidth="1"/>
    <col min="2048" max="2048" width="8.625" style="1" customWidth="1"/>
    <col min="2049" max="2049" width="7.625" style="1" customWidth="1"/>
    <col min="2050" max="2050" width="9" style="1"/>
    <col min="2051" max="2051" width="15.875" style="1" bestFit="1" customWidth="1"/>
    <col min="2052" max="2283" width="9" style="1"/>
    <col min="2284" max="2284" width="5.5" style="1" customWidth="1"/>
    <col min="2285" max="2285" width="6" style="1" bestFit="1" customWidth="1"/>
    <col min="2286" max="2286" width="6.75" style="1" bestFit="1" customWidth="1"/>
    <col min="2287" max="2287" width="8" style="1" bestFit="1" customWidth="1"/>
    <col min="2288" max="2288" width="7.5" style="1" bestFit="1" customWidth="1"/>
    <col min="2289" max="2290" width="9.75" style="1" bestFit="1" customWidth="1"/>
    <col min="2291" max="2292" width="9.75" style="1" customWidth="1"/>
    <col min="2293" max="2293" width="9.5" style="1" customWidth="1"/>
    <col min="2294" max="2294" width="16.375" style="1" bestFit="1" customWidth="1"/>
    <col min="2295" max="2295" width="27.25" style="1" bestFit="1" customWidth="1"/>
    <col min="2296" max="2301" width="9" style="1"/>
    <col min="2302" max="2302" width="8.625" style="1" customWidth="1"/>
    <col min="2303" max="2303" width="3.625" style="1" customWidth="1"/>
    <col min="2304" max="2304" width="8.625" style="1" customWidth="1"/>
    <col min="2305" max="2305" width="7.625" style="1" customWidth="1"/>
    <col min="2306" max="2306" width="9" style="1"/>
    <col min="2307" max="2307" width="15.875" style="1" bestFit="1" customWidth="1"/>
    <col min="2308" max="2539" width="9" style="1"/>
    <col min="2540" max="2540" width="5.5" style="1" customWidth="1"/>
    <col min="2541" max="2541" width="6" style="1" bestFit="1" customWidth="1"/>
    <col min="2542" max="2542" width="6.75" style="1" bestFit="1" customWidth="1"/>
    <col min="2543" max="2543" width="8" style="1" bestFit="1" customWidth="1"/>
    <col min="2544" max="2544" width="7.5" style="1" bestFit="1" customWidth="1"/>
    <col min="2545" max="2546" width="9.75" style="1" bestFit="1" customWidth="1"/>
    <col min="2547" max="2548" width="9.75" style="1" customWidth="1"/>
    <col min="2549" max="2549" width="9.5" style="1" customWidth="1"/>
    <col min="2550" max="2550" width="16.375" style="1" bestFit="1" customWidth="1"/>
    <col min="2551" max="2551" width="27.25" style="1" bestFit="1" customWidth="1"/>
    <col min="2552" max="2557" width="9" style="1"/>
    <col min="2558" max="2558" width="8.625" style="1" customWidth="1"/>
    <col min="2559" max="2559" width="3.625" style="1" customWidth="1"/>
    <col min="2560" max="2560" width="8.625" style="1" customWidth="1"/>
    <col min="2561" max="2561" width="7.625" style="1" customWidth="1"/>
    <col min="2562" max="2562" width="9" style="1"/>
    <col min="2563" max="2563" width="15.875" style="1" bestFit="1" customWidth="1"/>
    <col min="2564" max="2795" width="9" style="1"/>
    <col min="2796" max="2796" width="5.5" style="1" customWidth="1"/>
    <col min="2797" max="2797" width="6" style="1" bestFit="1" customWidth="1"/>
    <col min="2798" max="2798" width="6.75" style="1" bestFit="1" customWidth="1"/>
    <col min="2799" max="2799" width="8" style="1" bestFit="1" customWidth="1"/>
    <col min="2800" max="2800" width="7.5" style="1" bestFit="1" customWidth="1"/>
    <col min="2801" max="2802" width="9.75" style="1" bestFit="1" customWidth="1"/>
    <col min="2803" max="2804" width="9.75" style="1" customWidth="1"/>
    <col min="2805" max="2805" width="9.5" style="1" customWidth="1"/>
    <col min="2806" max="2806" width="16.375" style="1" bestFit="1" customWidth="1"/>
    <col min="2807" max="2807" width="27.25" style="1" bestFit="1" customWidth="1"/>
    <col min="2808" max="2813" width="9" style="1"/>
    <col min="2814" max="2814" width="8.625" style="1" customWidth="1"/>
    <col min="2815" max="2815" width="3.625" style="1" customWidth="1"/>
    <col min="2816" max="2816" width="8.625" style="1" customWidth="1"/>
    <col min="2817" max="2817" width="7.625" style="1" customWidth="1"/>
    <col min="2818" max="2818" width="9" style="1"/>
    <col min="2819" max="2819" width="15.875" style="1" bestFit="1" customWidth="1"/>
    <col min="2820" max="3051" width="9" style="1"/>
    <col min="3052" max="3052" width="5.5" style="1" customWidth="1"/>
    <col min="3053" max="3053" width="6" style="1" bestFit="1" customWidth="1"/>
    <col min="3054" max="3054" width="6.75" style="1" bestFit="1" customWidth="1"/>
    <col min="3055" max="3055" width="8" style="1" bestFit="1" customWidth="1"/>
    <col min="3056" max="3056" width="7.5" style="1" bestFit="1" customWidth="1"/>
    <col min="3057" max="3058" width="9.75" style="1" bestFit="1" customWidth="1"/>
    <col min="3059" max="3060" width="9.75" style="1" customWidth="1"/>
    <col min="3061" max="3061" width="9.5" style="1" customWidth="1"/>
    <col min="3062" max="3062" width="16.375" style="1" bestFit="1" customWidth="1"/>
    <col min="3063" max="3063" width="27.25" style="1" bestFit="1" customWidth="1"/>
    <col min="3064" max="3069" width="9" style="1"/>
    <col min="3070" max="3070" width="8.625" style="1" customWidth="1"/>
    <col min="3071" max="3071" width="3.625" style="1" customWidth="1"/>
    <col min="3072" max="3072" width="8.625" style="1" customWidth="1"/>
    <col min="3073" max="3073" width="7.625" style="1" customWidth="1"/>
    <col min="3074" max="3074" width="9" style="1"/>
    <col min="3075" max="3075" width="15.875" style="1" bestFit="1" customWidth="1"/>
    <col min="3076" max="3307" width="9" style="1"/>
    <col min="3308" max="3308" width="5.5" style="1" customWidth="1"/>
    <col min="3309" max="3309" width="6" style="1" bestFit="1" customWidth="1"/>
    <col min="3310" max="3310" width="6.75" style="1" bestFit="1" customWidth="1"/>
    <col min="3311" max="3311" width="8" style="1" bestFit="1" customWidth="1"/>
    <col min="3312" max="3312" width="7.5" style="1" bestFit="1" customWidth="1"/>
    <col min="3313" max="3314" width="9.75" style="1" bestFit="1" customWidth="1"/>
    <col min="3315" max="3316" width="9.75" style="1" customWidth="1"/>
    <col min="3317" max="3317" width="9.5" style="1" customWidth="1"/>
    <col min="3318" max="3318" width="16.375" style="1" bestFit="1" customWidth="1"/>
    <col min="3319" max="3319" width="27.25" style="1" bestFit="1" customWidth="1"/>
    <col min="3320" max="3325" width="9" style="1"/>
    <col min="3326" max="3326" width="8.625" style="1" customWidth="1"/>
    <col min="3327" max="3327" width="3.625" style="1" customWidth="1"/>
    <col min="3328" max="3328" width="8.625" style="1" customWidth="1"/>
    <col min="3329" max="3329" width="7.625" style="1" customWidth="1"/>
    <col min="3330" max="3330" width="9" style="1"/>
    <col min="3331" max="3331" width="15.875" style="1" bestFit="1" customWidth="1"/>
    <col min="3332" max="3563" width="9" style="1"/>
    <col min="3564" max="3564" width="5.5" style="1" customWidth="1"/>
    <col min="3565" max="3565" width="6" style="1" bestFit="1" customWidth="1"/>
    <col min="3566" max="3566" width="6.75" style="1" bestFit="1" customWidth="1"/>
    <col min="3567" max="3567" width="8" style="1" bestFit="1" customWidth="1"/>
    <col min="3568" max="3568" width="7.5" style="1" bestFit="1" customWidth="1"/>
    <col min="3569" max="3570" width="9.75" style="1" bestFit="1" customWidth="1"/>
    <col min="3571" max="3572" width="9.75" style="1" customWidth="1"/>
    <col min="3573" max="3573" width="9.5" style="1" customWidth="1"/>
    <col min="3574" max="3574" width="16.375" style="1" bestFit="1" customWidth="1"/>
    <col min="3575" max="3575" width="27.25" style="1" bestFit="1" customWidth="1"/>
    <col min="3576" max="3581" width="9" style="1"/>
    <col min="3582" max="3582" width="8.625" style="1" customWidth="1"/>
    <col min="3583" max="3583" width="3.625" style="1" customWidth="1"/>
    <col min="3584" max="3584" width="8.625" style="1" customWidth="1"/>
    <col min="3585" max="3585" width="7.625" style="1" customWidth="1"/>
    <col min="3586" max="3586" width="9" style="1"/>
    <col min="3587" max="3587" width="15.875" style="1" bestFit="1" customWidth="1"/>
    <col min="3588" max="3819" width="9" style="1"/>
    <col min="3820" max="3820" width="5.5" style="1" customWidth="1"/>
    <col min="3821" max="3821" width="6" style="1" bestFit="1" customWidth="1"/>
    <col min="3822" max="3822" width="6.75" style="1" bestFit="1" customWidth="1"/>
    <col min="3823" max="3823" width="8" style="1" bestFit="1" customWidth="1"/>
    <col min="3824" max="3824" width="7.5" style="1" bestFit="1" customWidth="1"/>
    <col min="3825" max="3826" width="9.75" style="1" bestFit="1" customWidth="1"/>
    <col min="3827" max="3828" width="9.75" style="1" customWidth="1"/>
    <col min="3829" max="3829" width="9.5" style="1" customWidth="1"/>
    <col min="3830" max="3830" width="16.375" style="1" bestFit="1" customWidth="1"/>
    <col min="3831" max="3831" width="27.25" style="1" bestFit="1" customWidth="1"/>
    <col min="3832" max="3837" width="9" style="1"/>
    <col min="3838" max="3838" width="8.625" style="1" customWidth="1"/>
    <col min="3839" max="3839" width="3.625" style="1" customWidth="1"/>
    <col min="3840" max="3840" width="8.625" style="1" customWidth="1"/>
    <col min="3841" max="3841" width="7.625" style="1" customWidth="1"/>
    <col min="3842" max="3842" width="9" style="1"/>
    <col min="3843" max="3843" width="15.875" style="1" bestFit="1" customWidth="1"/>
    <col min="3844" max="4075" width="9" style="1"/>
    <col min="4076" max="4076" width="5.5" style="1" customWidth="1"/>
    <col min="4077" max="4077" width="6" style="1" bestFit="1" customWidth="1"/>
    <col min="4078" max="4078" width="6.75" style="1" bestFit="1" customWidth="1"/>
    <col min="4079" max="4079" width="8" style="1" bestFit="1" customWidth="1"/>
    <col min="4080" max="4080" width="7.5" style="1" bestFit="1" customWidth="1"/>
    <col min="4081" max="4082" width="9.75" style="1" bestFit="1" customWidth="1"/>
    <col min="4083" max="4084" width="9.75" style="1" customWidth="1"/>
    <col min="4085" max="4085" width="9.5" style="1" customWidth="1"/>
    <col min="4086" max="4086" width="16.375" style="1" bestFit="1" customWidth="1"/>
    <col min="4087" max="4087" width="27.25" style="1" bestFit="1" customWidth="1"/>
    <col min="4088" max="4093" width="9" style="1"/>
    <col min="4094" max="4094" width="8.625" style="1" customWidth="1"/>
    <col min="4095" max="4095" width="3.625" style="1" customWidth="1"/>
    <col min="4096" max="4096" width="8.625" style="1" customWidth="1"/>
    <col min="4097" max="4097" width="7.625" style="1" customWidth="1"/>
    <col min="4098" max="4098" width="9" style="1"/>
    <col min="4099" max="4099" width="15.875" style="1" bestFit="1" customWidth="1"/>
    <col min="4100" max="4331" width="9" style="1"/>
    <col min="4332" max="4332" width="5.5" style="1" customWidth="1"/>
    <col min="4333" max="4333" width="6" style="1" bestFit="1" customWidth="1"/>
    <col min="4334" max="4334" width="6.75" style="1" bestFit="1" customWidth="1"/>
    <col min="4335" max="4335" width="8" style="1" bestFit="1" customWidth="1"/>
    <col min="4336" max="4336" width="7.5" style="1" bestFit="1" customWidth="1"/>
    <col min="4337" max="4338" width="9.75" style="1" bestFit="1" customWidth="1"/>
    <col min="4339" max="4340" width="9.75" style="1" customWidth="1"/>
    <col min="4341" max="4341" width="9.5" style="1" customWidth="1"/>
    <col min="4342" max="4342" width="16.375" style="1" bestFit="1" customWidth="1"/>
    <col min="4343" max="4343" width="27.25" style="1" bestFit="1" customWidth="1"/>
    <col min="4344" max="4349" width="9" style="1"/>
    <col min="4350" max="4350" width="8.625" style="1" customWidth="1"/>
    <col min="4351" max="4351" width="3.625" style="1" customWidth="1"/>
    <col min="4352" max="4352" width="8.625" style="1" customWidth="1"/>
    <col min="4353" max="4353" width="7.625" style="1" customWidth="1"/>
    <col min="4354" max="4354" width="9" style="1"/>
    <col min="4355" max="4355" width="15.875" style="1" bestFit="1" customWidth="1"/>
    <col min="4356" max="4587" width="9" style="1"/>
    <col min="4588" max="4588" width="5.5" style="1" customWidth="1"/>
    <col min="4589" max="4589" width="6" style="1" bestFit="1" customWidth="1"/>
    <col min="4590" max="4590" width="6.75" style="1" bestFit="1" customWidth="1"/>
    <col min="4591" max="4591" width="8" style="1" bestFit="1" customWidth="1"/>
    <col min="4592" max="4592" width="7.5" style="1" bestFit="1" customWidth="1"/>
    <col min="4593" max="4594" width="9.75" style="1" bestFit="1" customWidth="1"/>
    <col min="4595" max="4596" width="9.75" style="1" customWidth="1"/>
    <col min="4597" max="4597" width="9.5" style="1" customWidth="1"/>
    <col min="4598" max="4598" width="16.375" style="1" bestFit="1" customWidth="1"/>
    <col min="4599" max="4599" width="27.25" style="1" bestFit="1" customWidth="1"/>
    <col min="4600" max="4605" width="9" style="1"/>
    <col min="4606" max="4606" width="8.625" style="1" customWidth="1"/>
    <col min="4607" max="4607" width="3.625" style="1" customWidth="1"/>
    <col min="4608" max="4608" width="8.625" style="1" customWidth="1"/>
    <col min="4609" max="4609" width="7.625" style="1" customWidth="1"/>
    <col min="4610" max="4610" width="9" style="1"/>
    <col min="4611" max="4611" width="15.875" style="1" bestFit="1" customWidth="1"/>
    <col min="4612" max="4843" width="9" style="1"/>
    <col min="4844" max="4844" width="5.5" style="1" customWidth="1"/>
    <col min="4845" max="4845" width="6" style="1" bestFit="1" customWidth="1"/>
    <col min="4846" max="4846" width="6.75" style="1" bestFit="1" customWidth="1"/>
    <col min="4847" max="4847" width="8" style="1" bestFit="1" customWidth="1"/>
    <col min="4848" max="4848" width="7.5" style="1" bestFit="1" customWidth="1"/>
    <col min="4849" max="4850" width="9.75" style="1" bestFit="1" customWidth="1"/>
    <col min="4851" max="4852" width="9.75" style="1" customWidth="1"/>
    <col min="4853" max="4853" width="9.5" style="1" customWidth="1"/>
    <col min="4854" max="4854" width="16.375" style="1" bestFit="1" customWidth="1"/>
    <col min="4855" max="4855" width="27.25" style="1" bestFit="1" customWidth="1"/>
    <col min="4856" max="4861" width="9" style="1"/>
    <col min="4862" max="4862" width="8.625" style="1" customWidth="1"/>
    <col min="4863" max="4863" width="3.625" style="1" customWidth="1"/>
    <col min="4864" max="4864" width="8.625" style="1" customWidth="1"/>
    <col min="4865" max="4865" width="7.625" style="1" customWidth="1"/>
    <col min="4866" max="4866" width="9" style="1"/>
    <col min="4867" max="4867" width="15.875" style="1" bestFit="1" customWidth="1"/>
    <col min="4868" max="5099" width="9" style="1"/>
    <col min="5100" max="5100" width="5.5" style="1" customWidth="1"/>
    <col min="5101" max="5101" width="6" style="1" bestFit="1" customWidth="1"/>
    <col min="5102" max="5102" width="6.75" style="1" bestFit="1" customWidth="1"/>
    <col min="5103" max="5103" width="8" style="1" bestFit="1" customWidth="1"/>
    <col min="5104" max="5104" width="7.5" style="1" bestFit="1" customWidth="1"/>
    <col min="5105" max="5106" width="9.75" style="1" bestFit="1" customWidth="1"/>
    <col min="5107" max="5108" width="9.75" style="1" customWidth="1"/>
    <col min="5109" max="5109" width="9.5" style="1" customWidth="1"/>
    <col min="5110" max="5110" width="16.375" style="1" bestFit="1" customWidth="1"/>
    <col min="5111" max="5111" width="27.25" style="1" bestFit="1" customWidth="1"/>
    <col min="5112" max="5117" width="9" style="1"/>
    <col min="5118" max="5118" width="8.625" style="1" customWidth="1"/>
    <col min="5119" max="5119" width="3.625" style="1" customWidth="1"/>
    <col min="5120" max="5120" width="8.625" style="1" customWidth="1"/>
    <col min="5121" max="5121" width="7.625" style="1" customWidth="1"/>
    <col min="5122" max="5122" width="9" style="1"/>
    <col min="5123" max="5123" width="15.875" style="1" bestFit="1" customWidth="1"/>
    <col min="5124" max="5355" width="9" style="1"/>
    <col min="5356" max="5356" width="5.5" style="1" customWidth="1"/>
    <col min="5357" max="5357" width="6" style="1" bestFit="1" customWidth="1"/>
    <col min="5358" max="5358" width="6.75" style="1" bestFit="1" customWidth="1"/>
    <col min="5359" max="5359" width="8" style="1" bestFit="1" customWidth="1"/>
    <col min="5360" max="5360" width="7.5" style="1" bestFit="1" customWidth="1"/>
    <col min="5361" max="5362" width="9.75" style="1" bestFit="1" customWidth="1"/>
    <col min="5363" max="5364" width="9.75" style="1" customWidth="1"/>
    <col min="5365" max="5365" width="9.5" style="1" customWidth="1"/>
    <col min="5366" max="5366" width="16.375" style="1" bestFit="1" customWidth="1"/>
    <col min="5367" max="5367" width="27.25" style="1" bestFit="1" customWidth="1"/>
    <col min="5368" max="5373" width="9" style="1"/>
    <col min="5374" max="5374" width="8.625" style="1" customWidth="1"/>
    <col min="5375" max="5375" width="3.625" style="1" customWidth="1"/>
    <col min="5376" max="5376" width="8.625" style="1" customWidth="1"/>
    <col min="5377" max="5377" width="7.625" style="1" customWidth="1"/>
    <col min="5378" max="5378" width="9" style="1"/>
    <col min="5379" max="5379" width="15.875" style="1" bestFit="1" customWidth="1"/>
    <col min="5380" max="5611" width="9" style="1"/>
    <col min="5612" max="5612" width="5.5" style="1" customWidth="1"/>
    <col min="5613" max="5613" width="6" style="1" bestFit="1" customWidth="1"/>
    <col min="5614" max="5614" width="6.75" style="1" bestFit="1" customWidth="1"/>
    <col min="5615" max="5615" width="8" style="1" bestFit="1" customWidth="1"/>
    <col min="5616" max="5616" width="7.5" style="1" bestFit="1" customWidth="1"/>
    <col min="5617" max="5618" width="9.75" style="1" bestFit="1" customWidth="1"/>
    <col min="5619" max="5620" width="9.75" style="1" customWidth="1"/>
    <col min="5621" max="5621" width="9.5" style="1" customWidth="1"/>
    <col min="5622" max="5622" width="16.375" style="1" bestFit="1" customWidth="1"/>
    <col min="5623" max="5623" width="27.25" style="1" bestFit="1" customWidth="1"/>
    <col min="5624" max="5629" width="9" style="1"/>
    <col min="5630" max="5630" width="8.625" style="1" customWidth="1"/>
    <col min="5631" max="5631" width="3.625" style="1" customWidth="1"/>
    <col min="5632" max="5632" width="8.625" style="1" customWidth="1"/>
    <col min="5633" max="5633" width="7.625" style="1" customWidth="1"/>
    <col min="5634" max="5634" width="9" style="1"/>
    <col min="5635" max="5635" width="15.875" style="1" bestFit="1" customWidth="1"/>
    <col min="5636" max="5867" width="9" style="1"/>
    <col min="5868" max="5868" width="5.5" style="1" customWidth="1"/>
    <col min="5869" max="5869" width="6" style="1" bestFit="1" customWidth="1"/>
    <col min="5870" max="5870" width="6.75" style="1" bestFit="1" customWidth="1"/>
    <col min="5871" max="5871" width="8" style="1" bestFit="1" customWidth="1"/>
    <col min="5872" max="5872" width="7.5" style="1" bestFit="1" customWidth="1"/>
    <col min="5873" max="5874" width="9.75" style="1" bestFit="1" customWidth="1"/>
    <col min="5875" max="5876" width="9.75" style="1" customWidth="1"/>
    <col min="5877" max="5877" width="9.5" style="1" customWidth="1"/>
    <col min="5878" max="5878" width="16.375" style="1" bestFit="1" customWidth="1"/>
    <col min="5879" max="5879" width="27.25" style="1" bestFit="1" customWidth="1"/>
    <col min="5880" max="5885" width="9" style="1"/>
    <col min="5886" max="5886" width="8.625" style="1" customWidth="1"/>
    <col min="5887" max="5887" width="3.625" style="1" customWidth="1"/>
    <col min="5888" max="5888" width="8.625" style="1" customWidth="1"/>
    <col min="5889" max="5889" width="7.625" style="1" customWidth="1"/>
    <col min="5890" max="5890" width="9" style="1"/>
    <col min="5891" max="5891" width="15.875" style="1" bestFit="1" customWidth="1"/>
    <col min="5892" max="6123" width="9" style="1"/>
    <col min="6124" max="6124" width="5.5" style="1" customWidth="1"/>
    <col min="6125" max="6125" width="6" style="1" bestFit="1" customWidth="1"/>
    <col min="6126" max="6126" width="6.75" style="1" bestFit="1" customWidth="1"/>
    <col min="6127" max="6127" width="8" style="1" bestFit="1" customWidth="1"/>
    <col min="6128" max="6128" width="7.5" style="1" bestFit="1" customWidth="1"/>
    <col min="6129" max="6130" width="9.75" style="1" bestFit="1" customWidth="1"/>
    <col min="6131" max="6132" width="9.75" style="1" customWidth="1"/>
    <col min="6133" max="6133" width="9.5" style="1" customWidth="1"/>
    <col min="6134" max="6134" width="16.375" style="1" bestFit="1" customWidth="1"/>
    <col min="6135" max="6135" width="27.25" style="1" bestFit="1" customWidth="1"/>
    <col min="6136" max="6141" width="9" style="1"/>
    <col min="6142" max="6142" width="8.625" style="1" customWidth="1"/>
    <col min="6143" max="6143" width="3.625" style="1" customWidth="1"/>
    <col min="6144" max="6144" width="8.625" style="1" customWidth="1"/>
    <col min="6145" max="6145" width="7.625" style="1" customWidth="1"/>
    <col min="6146" max="6146" width="9" style="1"/>
    <col min="6147" max="6147" width="15.875" style="1" bestFit="1" customWidth="1"/>
    <col min="6148" max="6379" width="9" style="1"/>
    <col min="6380" max="6380" width="5.5" style="1" customWidth="1"/>
    <col min="6381" max="6381" width="6" style="1" bestFit="1" customWidth="1"/>
    <col min="6382" max="6382" width="6.75" style="1" bestFit="1" customWidth="1"/>
    <col min="6383" max="6383" width="8" style="1" bestFit="1" customWidth="1"/>
    <col min="6384" max="6384" width="7.5" style="1" bestFit="1" customWidth="1"/>
    <col min="6385" max="6386" width="9.75" style="1" bestFit="1" customWidth="1"/>
    <col min="6387" max="6388" width="9.75" style="1" customWidth="1"/>
    <col min="6389" max="6389" width="9.5" style="1" customWidth="1"/>
    <col min="6390" max="6390" width="16.375" style="1" bestFit="1" customWidth="1"/>
    <col min="6391" max="6391" width="27.25" style="1" bestFit="1" customWidth="1"/>
    <col min="6392" max="6397" width="9" style="1"/>
    <col min="6398" max="6398" width="8.625" style="1" customWidth="1"/>
    <col min="6399" max="6399" width="3.625" style="1" customWidth="1"/>
    <col min="6400" max="6400" width="8.625" style="1" customWidth="1"/>
    <col min="6401" max="6401" width="7.625" style="1" customWidth="1"/>
    <col min="6402" max="6402" width="9" style="1"/>
    <col min="6403" max="6403" width="15.875" style="1" bestFit="1" customWidth="1"/>
    <col min="6404" max="6635" width="9" style="1"/>
    <col min="6636" max="6636" width="5.5" style="1" customWidth="1"/>
    <col min="6637" max="6637" width="6" style="1" bestFit="1" customWidth="1"/>
    <col min="6638" max="6638" width="6.75" style="1" bestFit="1" customWidth="1"/>
    <col min="6639" max="6639" width="8" style="1" bestFit="1" customWidth="1"/>
    <col min="6640" max="6640" width="7.5" style="1" bestFit="1" customWidth="1"/>
    <col min="6641" max="6642" width="9.75" style="1" bestFit="1" customWidth="1"/>
    <col min="6643" max="6644" width="9.75" style="1" customWidth="1"/>
    <col min="6645" max="6645" width="9.5" style="1" customWidth="1"/>
    <col min="6646" max="6646" width="16.375" style="1" bestFit="1" customWidth="1"/>
    <col min="6647" max="6647" width="27.25" style="1" bestFit="1" customWidth="1"/>
    <col min="6648" max="6653" width="9" style="1"/>
    <col min="6654" max="6654" width="8.625" style="1" customWidth="1"/>
    <col min="6655" max="6655" width="3.625" style="1" customWidth="1"/>
    <col min="6656" max="6656" width="8.625" style="1" customWidth="1"/>
    <col min="6657" max="6657" width="7.625" style="1" customWidth="1"/>
    <col min="6658" max="6658" width="9" style="1"/>
    <col min="6659" max="6659" width="15.875" style="1" bestFit="1" customWidth="1"/>
    <col min="6660" max="6891" width="9" style="1"/>
    <col min="6892" max="6892" width="5.5" style="1" customWidth="1"/>
    <col min="6893" max="6893" width="6" style="1" bestFit="1" customWidth="1"/>
    <col min="6894" max="6894" width="6.75" style="1" bestFit="1" customWidth="1"/>
    <col min="6895" max="6895" width="8" style="1" bestFit="1" customWidth="1"/>
    <col min="6896" max="6896" width="7.5" style="1" bestFit="1" customWidth="1"/>
    <col min="6897" max="6898" width="9.75" style="1" bestFit="1" customWidth="1"/>
    <col min="6899" max="6900" width="9.75" style="1" customWidth="1"/>
    <col min="6901" max="6901" width="9.5" style="1" customWidth="1"/>
    <col min="6902" max="6902" width="16.375" style="1" bestFit="1" customWidth="1"/>
    <col min="6903" max="6903" width="27.25" style="1" bestFit="1" customWidth="1"/>
    <col min="6904" max="6909" width="9" style="1"/>
    <col min="6910" max="6910" width="8.625" style="1" customWidth="1"/>
    <col min="6911" max="6911" width="3.625" style="1" customWidth="1"/>
    <col min="6912" max="6912" width="8.625" style="1" customWidth="1"/>
    <col min="6913" max="6913" width="7.625" style="1" customWidth="1"/>
    <col min="6914" max="6914" width="9" style="1"/>
    <col min="6915" max="6915" width="15.875" style="1" bestFit="1" customWidth="1"/>
    <col min="6916" max="7147" width="9" style="1"/>
    <col min="7148" max="7148" width="5.5" style="1" customWidth="1"/>
    <col min="7149" max="7149" width="6" style="1" bestFit="1" customWidth="1"/>
    <col min="7150" max="7150" width="6.75" style="1" bestFit="1" customWidth="1"/>
    <col min="7151" max="7151" width="8" style="1" bestFit="1" customWidth="1"/>
    <col min="7152" max="7152" width="7.5" style="1" bestFit="1" customWidth="1"/>
    <col min="7153" max="7154" width="9.75" style="1" bestFit="1" customWidth="1"/>
    <col min="7155" max="7156" width="9.75" style="1" customWidth="1"/>
    <col min="7157" max="7157" width="9.5" style="1" customWidth="1"/>
    <col min="7158" max="7158" width="16.375" style="1" bestFit="1" customWidth="1"/>
    <col min="7159" max="7159" width="27.25" style="1" bestFit="1" customWidth="1"/>
    <col min="7160" max="7165" width="9" style="1"/>
    <col min="7166" max="7166" width="8.625" style="1" customWidth="1"/>
    <col min="7167" max="7167" width="3.625" style="1" customWidth="1"/>
    <col min="7168" max="7168" width="8.625" style="1" customWidth="1"/>
    <col min="7169" max="7169" width="7.625" style="1" customWidth="1"/>
    <col min="7170" max="7170" width="9" style="1"/>
    <col min="7171" max="7171" width="15.875" style="1" bestFit="1" customWidth="1"/>
    <col min="7172" max="7403" width="9" style="1"/>
    <col min="7404" max="7404" width="5.5" style="1" customWidth="1"/>
    <col min="7405" max="7405" width="6" style="1" bestFit="1" customWidth="1"/>
    <col min="7406" max="7406" width="6.75" style="1" bestFit="1" customWidth="1"/>
    <col min="7407" max="7407" width="8" style="1" bestFit="1" customWidth="1"/>
    <col min="7408" max="7408" width="7.5" style="1" bestFit="1" customWidth="1"/>
    <col min="7409" max="7410" width="9.75" style="1" bestFit="1" customWidth="1"/>
    <col min="7411" max="7412" width="9.75" style="1" customWidth="1"/>
    <col min="7413" max="7413" width="9.5" style="1" customWidth="1"/>
    <col min="7414" max="7414" width="16.375" style="1" bestFit="1" customWidth="1"/>
    <col min="7415" max="7415" width="27.25" style="1" bestFit="1" customWidth="1"/>
    <col min="7416" max="7421" width="9" style="1"/>
    <col min="7422" max="7422" width="8.625" style="1" customWidth="1"/>
    <col min="7423" max="7423" width="3.625" style="1" customWidth="1"/>
    <col min="7424" max="7424" width="8.625" style="1" customWidth="1"/>
    <col min="7425" max="7425" width="7.625" style="1" customWidth="1"/>
    <col min="7426" max="7426" width="9" style="1"/>
    <col min="7427" max="7427" width="15.875" style="1" bestFit="1" customWidth="1"/>
    <col min="7428" max="7659" width="9" style="1"/>
    <col min="7660" max="7660" width="5.5" style="1" customWidth="1"/>
    <col min="7661" max="7661" width="6" style="1" bestFit="1" customWidth="1"/>
    <col min="7662" max="7662" width="6.75" style="1" bestFit="1" customWidth="1"/>
    <col min="7663" max="7663" width="8" style="1" bestFit="1" customWidth="1"/>
    <col min="7664" max="7664" width="7.5" style="1" bestFit="1" customWidth="1"/>
    <col min="7665" max="7666" width="9.75" style="1" bestFit="1" customWidth="1"/>
    <col min="7667" max="7668" width="9.75" style="1" customWidth="1"/>
    <col min="7669" max="7669" width="9.5" style="1" customWidth="1"/>
    <col min="7670" max="7670" width="16.375" style="1" bestFit="1" customWidth="1"/>
    <col min="7671" max="7671" width="27.25" style="1" bestFit="1" customWidth="1"/>
    <col min="7672" max="7677" width="9" style="1"/>
    <col min="7678" max="7678" width="8.625" style="1" customWidth="1"/>
    <col min="7679" max="7679" width="3.625" style="1" customWidth="1"/>
    <col min="7680" max="7680" width="8.625" style="1" customWidth="1"/>
    <col min="7681" max="7681" width="7.625" style="1" customWidth="1"/>
    <col min="7682" max="7682" width="9" style="1"/>
    <col min="7683" max="7683" width="15.875" style="1" bestFit="1" customWidth="1"/>
    <col min="7684" max="7915" width="9" style="1"/>
    <col min="7916" max="7916" width="5.5" style="1" customWidth="1"/>
    <col min="7917" max="7917" width="6" style="1" bestFit="1" customWidth="1"/>
    <col min="7918" max="7918" width="6.75" style="1" bestFit="1" customWidth="1"/>
    <col min="7919" max="7919" width="8" style="1" bestFit="1" customWidth="1"/>
    <col min="7920" max="7920" width="7.5" style="1" bestFit="1" customWidth="1"/>
    <col min="7921" max="7922" width="9.75" style="1" bestFit="1" customWidth="1"/>
    <col min="7923" max="7924" width="9.75" style="1" customWidth="1"/>
    <col min="7925" max="7925" width="9.5" style="1" customWidth="1"/>
    <col min="7926" max="7926" width="16.375" style="1" bestFit="1" customWidth="1"/>
    <col min="7927" max="7927" width="27.25" style="1" bestFit="1" customWidth="1"/>
    <col min="7928" max="7933" width="9" style="1"/>
    <col min="7934" max="7934" width="8.625" style="1" customWidth="1"/>
    <col min="7935" max="7935" width="3.625" style="1" customWidth="1"/>
    <col min="7936" max="7936" width="8.625" style="1" customWidth="1"/>
    <col min="7937" max="7937" width="7.625" style="1" customWidth="1"/>
    <col min="7938" max="7938" width="9" style="1"/>
    <col min="7939" max="7939" width="15.875" style="1" bestFit="1" customWidth="1"/>
    <col min="7940" max="8171" width="9" style="1"/>
    <col min="8172" max="8172" width="5.5" style="1" customWidth="1"/>
    <col min="8173" max="8173" width="6" style="1" bestFit="1" customWidth="1"/>
    <col min="8174" max="8174" width="6.75" style="1" bestFit="1" customWidth="1"/>
    <col min="8175" max="8175" width="8" style="1" bestFit="1" customWidth="1"/>
    <col min="8176" max="8176" width="7.5" style="1" bestFit="1" customWidth="1"/>
    <col min="8177" max="8178" width="9.75" style="1" bestFit="1" customWidth="1"/>
    <col min="8179" max="8180" width="9.75" style="1" customWidth="1"/>
    <col min="8181" max="8181" width="9.5" style="1" customWidth="1"/>
    <col min="8182" max="8182" width="16.375" style="1" bestFit="1" customWidth="1"/>
    <col min="8183" max="8183" width="27.25" style="1" bestFit="1" customWidth="1"/>
    <col min="8184" max="8189" width="9" style="1"/>
    <col min="8190" max="8190" width="8.625" style="1" customWidth="1"/>
    <col min="8191" max="8191" width="3.625" style="1" customWidth="1"/>
    <col min="8192" max="8192" width="8.625" style="1" customWidth="1"/>
    <col min="8193" max="8193" width="7.625" style="1" customWidth="1"/>
    <col min="8194" max="8194" width="9" style="1"/>
    <col min="8195" max="8195" width="15.875" style="1" bestFit="1" customWidth="1"/>
    <col min="8196" max="8427" width="9" style="1"/>
    <col min="8428" max="8428" width="5.5" style="1" customWidth="1"/>
    <col min="8429" max="8429" width="6" style="1" bestFit="1" customWidth="1"/>
    <col min="8430" max="8430" width="6.75" style="1" bestFit="1" customWidth="1"/>
    <col min="8431" max="8431" width="8" style="1" bestFit="1" customWidth="1"/>
    <col min="8432" max="8432" width="7.5" style="1" bestFit="1" customWidth="1"/>
    <col min="8433" max="8434" width="9.75" style="1" bestFit="1" customWidth="1"/>
    <col min="8435" max="8436" width="9.75" style="1" customWidth="1"/>
    <col min="8437" max="8437" width="9.5" style="1" customWidth="1"/>
    <col min="8438" max="8438" width="16.375" style="1" bestFit="1" customWidth="1"/>
    <col min="8439" max="8439" width="27.25" style="1" bestFit="1" customWidth="1"/>
    <col min="8440" max="8445" width="9" style="1"/>
    <col min="8446" max="8446" width="8.625" style="1" customWidth="1"/>
    <col min="8447" max="8447" width="3.625" style="1" customWidth="1"/>
    <col min="8448" max="8448" width="8.625" style="1" customWidth="1"/>
    <col min="8449" max="8449" width="7.625" style="1" customWidth="1"/>
    <col min="8450" max="8450" width="9" style="1"/>
    <col min="8451" max="8451" width="15.875" style="1" bestFit="1" customWidth="1"/>
    <col min="8452" max="8683" width="9" style="1"/>
    <col min="8684" max="8684" width="5.5" style="1" customWidth="1"/>
    <col min="8685" max="8685" width="6" style="1" bestFit="1" customWidth="1"/>
    <col min="8686" max="8686" width="6.75" style="1" bestFit="1" customWidth="1"/>
    <col min="8687" max="8687" width="8" style="1" bestFit="1" customWidth="1"/>
    <col min="8688" max="8688" width="7.5" style="1" bestFit="1" customWidth="1"/>
    <col min="8689" max="8690" width="9.75" style="1" bestFit="1" customWidth="1"/>
    <col min="8691" max="8692" width="9.75" style="1" customWidth="1"/>
    <col min="8693" max="8693" width="9.5" style="1" customWidth="1"/>
    <col min="8694" max="8694" width="16.375" style="1" bestFit="1" customWidth="1"/>
    <col min="8695" max="8695" width="27.25" style="1" bestFit="1" customWidth="1"/>
    <col min="8696" max="8701" width="9" style="1"/>
    <col min="8702" max="8702" width="8.625" style="1" customWidth="1"/>
    <col min="8703" max="8703" width="3.625" style="1" customWidth="1"/>
    <col min="8704" max="8704" width="8.625" style="1" customWidth="1"/>
    <col min="8705" max="8705" width="7.625" style="1" customWidth="1"/>
    <col min="8706" max="8706" width="9" style="1"/>
    <col min="8707" max="8707" width="15.875" style="1" bestFit="1" customWidth="1"/>
    <col min="8708" max="8939" width="9" style="1"/>
    <col min="8940" max="8940" width="5.5" style="1" customWidth="1"/>
    <col min="8941" max="8941" width="6" style="1" bestFit="1" customWidth="1"/>
    <col min="8942" max="8942" width="6.75" style="1" bestFit="1" customWidth="1"/>
    <col min="8943" max="8943" width="8" style="1" bestFit="1" customWidth="1"/>
    <col min="8944" max="8944" width="7.5" style="1" bestFit="1" customWidth="1"/>
    <col min="8945" max="8946" width="9.75" style="1" bestFit="1" customWidth="1"/>
    <col min="8947" max="8948" width="9.75" style="1" customWidth="1"/>
    <col min="8949" max="8949" width="9.5" style="1" customWidth="1"/>
    <col min="8950" max="8950" width="16.375" style="1" bestFit="1" customWidth="1"/>
    <col min="8951" max="8951" width="27.25" style="1" bestFit="1" customWidth="1"/>
    <col min="8952" max="8957" width="9" style="1"/>
    <col min="8958" max="8958" width="8.625" style="1" customWidth="1"/>
    <col min="8959" max="8959" width="3.625" style="1" customWidth="1"/>
    <col min="8960" max="8960" width="8.625" style="1" customWidth="1"/>
    <col min="8961" max="8961" width="7.625" style="1" customWidth="1"/>
    <col min="8962" max="8962" width="9" style="1"/>
    <col min="8963" max="8963" width="15.875" style="1" bestFit="1" customWidth="1"/>
    <col min="8964" max="9195" width="9" style="1"/>
    <col min="9196" max="9196" width="5.5" style="1" customWidth="1"/>
    <col min="9197" max="9197" width="6" style="1" bestFit="1" customWidth="1"/>
    <col min="9198" max="9198" width="6.75" style="1" bestFit="1" customWidth="1"/>
    <col min="9199" max="9199" width="8" style="1" bestFit="1" customWidth="1"/>
    <col min="9200" max="9200" width="7.5" style="1" bestFit="1" customWidth="1"/>
    <col min="9201" max="9202" width="9.75" style="1" bestFit="1" customWidth="1"/>
    <col min="9203" max="9204" width="9.75" style="1" customWidth="1"/>
    <col min="9205" max="9205" width="9.5" style="1" customWidth="1"/>
    <col min="9206" max="9206" width="16.375" style="1" bestFit="1" customWidth="1"/>
    <col min="9207" max="9207" width="27.25" style="1" bestFit="1" customWidth="1"/>
    <col min="9208" max="9213" width="9" style="1"/>
    <col min="9214" max="9214" width="8.625" style="1" customWidth="1"/>
    <col min="9215" max="9215" width="3.625" style="1" customWidth="1"/>
    <col min="9216" max="9216" width="8.625" style="1" customWidth="1"/>
    <col min="9217" max="9217" width="7.625" style="1" customWidth="1"/>
    <col min="9218" max="9218" width="9" style="1"/>
    <col min="9219" max="9219" width="15.875" style="1" bestFit="1" customWidth="1"/>
    <col min="9220" max="9451" width="9" style="1"/>
    <col min="9452" max="9452" width="5.5" style="1" customWidth="1"/>
    <col min="9453" max="9453" width="6" style="1" bestFit="1" customWidth="1"/>
    <col min="9454" max="9454" width="6.75" style="1" bestFit="1" customWidth="1"/>
    <col min="9455" max="9455" width="8" style="1" bestFit="1" customWidth="1"/>
    <col min="9456" max="9456" width="7.5" style="1" bestFit="1" customWidth="1"/>
    <col min="9457" max="9458" width="9.75" style="1" bestFit="1" customWidth="1"/>
    <col min="9459" max="9460" width="9.75" style="1" customWidth="1"/>
    <col min="9461" max="9461" width="9.5" style="1" customWidth="1"/>
    <col min="9462" max="9462" width="16.375" style="1" bestFit="1" customWidth="1"/>
    <col min="9463" max="9463" width="27.25" style="1" bestFit="1" customWidth="1"/>
    <col min="9464" max="9469" width="9" style="1"/>
    <col min="9470" max="9470" width="8.625" style="1" customWidth="1"/>
    <col min="9471" max="9471" width="3.625" style="1" customWidth="1"/>
    <col min="9472" max="9472" width="8.625" style="1" customWidth="1"/>
    <col min="9473" max="9473" width="7.625" style="1" customWidth="1"/>
    <col min="9474" max="9474" width="9" style="1"/>
    <col min="9475" max="9475" width="15.875" style="1" bestFit="1" customWidth="1"/>
    <col min="9476" max="9707" width="9" style="1"/>
    <col min="9708" max="9708" width="5.5" style="1" customWidth="1"/>
    <col min="9709" max="9709" width="6" style="1" bestFit="1" customWidth="1"/>
    <col min="9710" max="9710" width="6.75" style="1" bestFit="1" customWidth="1"/>
    <col min="9711" max="9711" width="8" style="1" bestFit="1" customWidth="1"/>
    <col min="9712" max="9712" width="7.5" style="1" bestFit="1" customWidth="1"/>
    <col min="9713" max="9714" width="9.75" style="1" bestFit="1" customWidth="1"/>
    <col min="9715" max="9716" width="9.75" style="1" customWidth="1"/>
    <col min="9717" max="9717" width="9.5" style="1" customWidth="1"/>
    <col min="9718" max="9718" width="16.375" style="1" bestFit="1" customWidth="1"/>
    <col min="9719" max="9719" width="27.25" style="1" bestFit="1" customWidth="1"/>
    <col min="9720" max="9725" width="9" style="1"/>
    <col min="9726" max="9726" width="8.625" style="1" customWidth="1"/>
    <col min="9727" max="9727" width="3.625" style="1" customWidth="1"/>
    <col min="9728" max="9728" width="8.625" style="1" customWidth="1"/>
    <col min="9729" max="9729" width="7.625" style="1" customWidth="1"/>
    <col min="9730" max="9730" width="9" style="1"/>
    <col min="9731" max="9731" width="15.875" style="1" bestFit="1" customWidth="1"/>
    <col min="9732" max="9963" width="9" style="1"/>
    <col min="9964" max="9964" width="5.5" style="1" customWidth="1"/>
    <col min="9965" max="9965" width="6" style="1" bestFit="1" customWidth="1"/>
    <col min="9966" max="9966" width="6.75" style="1" bestFit="1" customWidth="1"/>
    <col min="9967" max="9967" width="8" style="1" bestFit="1" customWidth="1"/>
    <col min="9968" max="9968" width="7.5" style="1" bestFit="1" customWidth="1"/>
    <col min="9969" max="9970" width="9.75" style="1" bestFit="1" customWidth="1"/>
    <col min="9971" max="9972" width="9.75" style="1" customWidth="1"/>
    <col min="9973" max="9973" width="9.5" style="1" customWidth="1"/>
    <col min="9974" max="9974" width="16.375" style="1" bestFit="1" customWidth="1"/>
    <col min="9975" max="9975" width="27.25" style="1" bestFit="1" customWidth="1"/>
    <col min="9976" max="9981" width="9" style="1"/>
    <col min="9982" max="9982" width="8.625" style="1" customWidth="1"/>
    <col min="9983" max="9983" width="3.625" style="1" customWidth="1"/>
    <col min="9984" max="9984" width="8.625" style="1" customWidth="1"/>
    <col min="9985" max="9985" width="7.625" style="1" customWidth="1"/>
    <col min="9986" max="9986" width="9" style="1"/>
    <col min="9987" max="9987" width="15.875" style="1" bestFit="1" customWidth="1"/>
    <col min="9988" max="10219" width="9" style="1"/>
    <col min="10220" max="10220" width="5.5" style="1" customWidth="1"/>
    <col min="10221" max="10221" width="6" style="1" bestFit="1" customWidth="1"/>
    <col min="10222" max="10222" width="6.75" style="1" bestFit="1" customWidth="1"/>
    <col min="10223" max="10223" width="8" style="1" bestFit="1" customWidth="1"/>
    <col min="10224" max="10224" width="7.5" style="1" bestFit="1" customWidth="1"/>
    <col min="10225" max="10226" width="9.75" style="1" bestFit="1" customWidth="1"/>
    <col min="10227" max="10228" width="9.75" style="1" customWidth="1"/>
    <col min="10229" max="10229" width="9.5" style="1" customWidth="1"/>
    <col min="10230" max="10230" width="16.375" style="1" bestFit="1" customWidth="1"/>
    <col min="10231" max="10231" width="27.25" style="1" bestFit="1" customWidth="1"/>
    <col min="10232" max="10237" width="9" style="1"/>
    <col min="10238" max="10238" width="8.625" style="1" customWidth="1"/>
    <col min="10239" max="10239" width="3.625" style="1" customWidth="1"/>
    <col min="10240" max="10240" width="8.625" style="1" customWidth="1"/>
    <col min="10241" max="10241" width="7.625" style="1" customWidth="1"/>
    <col min="10242" max="10242" width="9" style="1"/>
    <col min="10243" max="10243" width="15.875" style="1" bestFit="1" customWidth="1"/>
    <col min="10244" max="10475" width="9" style="1"/>
    <col min="10476" max="10476" width="5.5" style="1" customWidth="1"/>
    <col min="10477" max="10477" width="6" style="1" bestFit="1" customWidth="1"/>
    <col min="10478" max="10478" width="6.75" style="1" bestFit="1" customWidth="1"/>
    <col min="10479" max="10479" width="8" style="1" bestFit="1" customWidth="1"/>
    <col min="10480" max="10480" width="7.5" style="1" bestFit="1" customWidth="1"/>
    <col min="10481" max="10482" width="9.75" style="1" bestFit="1" customWidth="1"/>
    <col min="10483" max="10484" width="9.75" style="1" customWidth="1"/>
    <col min="10485" max="10485" width="9.5" style="1" customWidth="1"/>
    <col min="10486" max="10486" width="16.375" style="1" bestFit="1" customWidth="1"/>
    <col min="10487" max="10487" width="27.25" style="1" bestFit="1" customWidth="1"/>
    <col min="10488" max="10493" width="9" style="1"/>
    <col min="10494" max="10494" width="8.625" style="1" customWidth="1"/>
    <col min="10495" max="10495" width="3.625" style="1" customWidth="1"/>
    <col min="10496" max="10496" width="8.625" style="1" customWidth="1"/>
    <col min="10497" max="10497" width="7.625" style="1" customWidth="1"/>
    <col min="10498" max="10498" width="9" style="1"/>
    <col min="10499" max="10499" width="15.875" style="1" bestFit="1" customWidth="1"/>
    <col min="10500" max="10731" width="9" style="1"/>
    <col min="10732" max="10732" width="5.5" style="1" customWidth="1"/>
    <col min="10733" max="10733" width="6" style="1" bestFit="1" customWidth="1"/>
    <col min="10734" max="10734" width="6.75" style="1" bestFit="1" customWidth="1"/>
    <col min="10735" max="10735" width="8" style="1" bestFit="1" customWidth="1"/>
    <col min="10736" max="10736" width="7.5" style="1" bestFit="1" customWidth="1"/>
    <col min="10737" max="10738" width="9.75" style="1" bestFit="1" customWidth="1"/>
    <col min="10739" max="10740" width="9.75" style="1" customWidth="1"/>
    <col min="10741" max="10741" width="9.5" style="1" customWidth="1"/>
    <col min="10742" max="10742" width="16.375" style="1" bestFit="1" customWidth="1"/>
    <col min="10743" max="10743" width="27.25" style="1" bestFit="1" customWidth="1"/>
    <col min="10744" max="10749" width="9" style="1"/>
    <col min="10750" max="10750" width="8.625" style="1" customWidth="1"/>
    <col min="10751" max="10751" width="3.625" style="1" customWidth="1"/>
    <col min="10752" max="10752" width="8.625" style="1" customWidth="1"/>
    <col min="10753" max="10753" width="7.625" style="1" customWidth="1"/>
    <col min="10754" max="10754" width="9" style="1"/>
    <col min="10755" max="10755" width="15.875" style="1" bestFit="1" customWidth="1"/>
    <col min="10756" max="10987" width="9" style="1"/>
    <col min="10988" max="10988" width="5.5" style="1" customWidth="1"/>
    <col min="10989" max="10989" width="6" style="1" bestFit="1" customWidth="1"/>
    <col min="10990" max="10990" width="6.75" style="1" bestFit="1" customWidth="1"/>
    <col min="10991" max="10991" width="8" style="1" bestFit="1" customWidth="1"/>
    <col min="10992" max="10992" width="7.5" style="1" bestFit="1" customWidth="1"/>
    <col min="10993" max="10994" width="9.75" style="1" bestFit="1" customWidth="1"/>
    <col min="10995" max="10996" width="9.75" style="1" customWidth="1"/>
    <col min="10997" max="10997" width="9.5" style="1" customWidth="1"/>
    <col min="10998" max="10998" width="16.375" style="1" bestFit="1" customWidth="1"/>
    <col min="10999" max="10999" width="27.25" style="1" bestFit="1" customWidth="1"/>
    <col min="11000" max="11005" width="9" style="1"/>
    <col min="11006" max="11006" width="8.625" style="1" customWidth="1"/>
    <col min="11007" max="11007" width="3.625" style="1" customWidth="1"/>
    <col min="11008" max="11008" width="8.625" style="1" customWidth="1"/>
    <col min="11009" max="11009" width="7.625" style="1" customWidth="1"/>
    <col min="11010" max="11010" width="9" style="1"/>
    <col min="11011" max="11011" width="15.875" style="1" bestFit="1" customWidth="1"/>
    <col min="11012" max="11243" width="9" style="1"/>
    <col min="11244" max="11244" width="5.5" style="1" customWidth="1"/>
    <col min="11245" max="11245" width="6" style="1" bestFit="1" customWidth="1"/>
    <col min="11246" max="11246" width="6.75" style="1" bestFit="1" customWidth="1"/>
    <col min="11247" max="11247" width="8" style="1" bestFit="1" customWidth="1"/>
    <col min="11248" max="11248" width="7.5" style="1" bestFit="1" customWidth="1"/>
    <col min="11249" max="11250" width="9.75" style="1" bestFit="1" customWidth="1"/>
    <col min="11251" max="11252" width="9.75" style="1" customWidth="1"/>
    <col min="11253" max="11253" width="9.5" style="1" customWidth="1"/>
    <col min="11254" max="11254" width="16.375" style="1" bestFit="1" customWidth="1"/>
    <col min="11255" max="11255" width="27.25" style="1" bestFit="1" customWidth="1"/>
    <col min="11256" max="11261" width="9" style="1"/>
    <col min="11262" max="11262" width="8.625" style="1" customWidth="1"/>
    <col min="11263" max="11263" width="3.625" style="1" customWidth="1"/>
    <col min="11264" max="11264" width="8.625" style="1" customWidth="1"/>
    <col min="11265" max="11265" width="7.625" style="1" customWidth="1"/>
    <col min="11266" max="11266" width="9" style="1"/>
    <col min="11267" max="11267" width="15.875" style="1" bestFit="1" customWidth="1"/>
    <col min="11268" max="11499" width="9" style="1"/>
    <col min="11500" max="11500" width="5.5" style="1" customWidth="1"/>
    <col min="11501" max="11501" width="6" style="1" bestFit="1" customWidth="1"/>
    <col min="11502" max="11502" width="6.75" style="1" bestFit="1" customWidth="1"/>
    <col min="11503" max="11503" width="8" style="1" bestFit="1" customWidth="1"/>
    <col min="11504" max="11504" width="7.5" style="1" bestFit="1" customWidth="1"/>
    <col min="11505" max="11506" width="9.75" style="1" bestFit="1" customWidth="1"/>
    <col min="11507" max="11508" width="9.75" style="1" customWidth="1"/>
    <col min="11509" max="11509" width="9.5" style="1" customWidth="1"/>
    <col min="11510" max="11510" width="16.375" style="1" bestFit="1" customWidth="1"/>
    <col min="11511" max="11511" width="27.25" style="1" bestFit="1" customWidth="1"/>
    <col min="11512" max="11517" width="9" style="1"/>
    <col min="11518" max="11518" width="8.625" style="1" customWidth="1"/>
    <col min="11519" max="11519" width="3.625" style="1" customWidth="1"/>
    <col min="11520" max="11520" width="8.625" style="1" customWidth="1"/>
    <col min="11521" max="11521" width="7.625" style="1" customWidth="1"/>
    <col min="11522" max="11522" width="9" style="1"/>
    <col min="11523" max="11523" width="15.875" style="1" bestFit="1" customWidth="1"/>
    <col min="11524" max="11755" width="9" style="1"/>
    <col min="11756" max="11756" width="5.5" style="1" customWidth="1"/>
    <col min="11757" max="11757" width="6" style="1" bestFit="1" customWidth="1"/>
    <col min="11758" max="11758" width="6.75" style="1" bestFit="1" customWidth="1"/>
    <col min="11759" max="11759" width="8" style="1" bestFit="1" customWidth="1"/>
    <col min="11760" max="11760" width="7.5" style="1" bestFit="1" customWidth="1"/>
    <col min="11761" max="11762" width="9.75" style="1" bestFit="1" customWidth="1"/>
    <col min="11763" max="11764" width="9.75" style="1" customWidth="1"/>
    <col min="11765" max="11765" width="9.5" style="1" customWidth="1"/>
    <col min="11766" max="11766" width="16.375" style="1" bestFit="1" customWidth="1"/>
    <col min="11767" max="11767" width="27.25" style="1" bestFit="1" customWidth="1"/>
    <col min="11768" max="11773" width="9" style="1"/>
    <col min="11774" max="11774" width="8.625" style="1" customWidth="1"/>
    <col min="11775" max="11775" width="3.625" style="1" customWidth="1"/>
    <col min="11776" max="11776" width="8.625" style="1" customWidth="1"/>
    <col min="11777" max="11777" width="7.625" style="1" customWidth="1"/>
    <col min="11778" max="11778" width="9" style="1"/>
    <col min="11779" max="11779" width="15.875" style="1" bestFit="1" customWidth="1"/>
    <col min="11780" max="12011" width="9" style="1"/>
    <col min="12012" max="12012" width="5.5" style="1" customWidth="1"/>
    <col min="12013" max="12013" width="6" style="1" bestFit="1" customWidth="1"/>
    <col min="12014" max="12014" width="6.75" style="1" bestFit="1" customWidth="1"/>
    <col min="12015" max="12015" width="8" style="1" bestFit="1" customWidth="1"/>
    <col min="12016" max="12016" width="7.5" style="1" bestFit="1" customWidth="1"/>
    <col min="12017" max="12018" width="9.75" style="1" bestFit="1" customWidth="1"/>
    <col min="12019" max="12020" width="9.75" style="1" customWidth="1"/>
    <col min="12021" max="12021" width="9.5" style="1" customWidth="1"/>
    <col min="12022" max="12022" width="16.375" style="1" bestFit="1" customWidth="1"/>
    <col min="12023" max="12023" width="27.25" style="1" bestFit="1" customWidth="1"/>
    <col min="12024" max="12029" width="9" style="1"/>
    <col min="12030" max="12030" width="8.625" style="1" customWidth="1"/>
    <col min="12031" max="12031" width="3.625" style="1" customWidth="1"/>
    <col min="12032" max="12032" width="8.625" style="1" customWidth="1"/>
    <col min="12033" max="12033" width="7.625" style="1" customWidth="1"/>
    <col min="12034" max="12034" width="9" style="1"/>
    <col min="12035" max="12035" width="15.875" style="1" bestFit="1" customWidth="1"/>
    <col min="12036" max="12267" width="9" style="1"/>
    <col min="12268" max="12268" width="5.5" style="1" customWidth="1"/>
    <col min="12269" max="12269" width="6" style="1" bestFit="1" customWidth="1"/>
    <col min="12270" max="12270" width="6.75" style="1" bestFit="1" customWidth="1"/>
    <col min="12271" max="12271" width="8" style="1" bestFit="1" customWidth="1"/>
    <col min="12272" max="12272" width="7.5" style="1" bestFit="1" customWidth="1"/>
    <col min="12273" max="12274" width="9.75" style="1" bestFit="1" customWidth="1"/>
    <col min="12275" max="12276" width="9.75" style="1" customWidth="1"/>
    <col min="12277" max="12277" width="9.5" style="1" customWidth="1"/>
    <col min="12278" max="12278" width="16.375" style="1" bestFit="1" customWidth="1"/>
    <col min="12279" max="12279" width="27.25" style="1" bestFit="1" customWidth="1"/>
    <col min="12280" max="12285" width="9" style="1"/>
    <col min="12286" max="12286" width="8.625" style="1" customWidth="1"/>
    <col min="12287" max="12287" width="3.625" style="1" customWidth="1"/>
    <col min="12288" max="12288" width="8.625" style="1" customWidth="1"/>
    <col min="12289" max="12289" width="7.625" style="1" customWidth="1"/>
    <col min="12290" max="12290" width="9" style="1"/>
    <col min="12291" max="12291" width="15.875" style="1" bestFit="1" customWidth="1"/>
    <col min="12292" max="12523" width="9" style="1"/>
    <col min="12524" max="12524" width="5.5" style="1" customWidth="1"/>
    <col min="12525" max="12525" width="6" style="1" bestFit="1" customWidth="1"/>
    <col min="12526" max="12526" width="6.75" style="1" bestFit="1" customWidth="1"/>
    <col min="12527" max="12527" width="8" style="1" bestFit="1" customWidth="1"/>
    <col min="12528" max="12528" width="7.5" style="1" bestFit="1" customWidth="1"/>
    <col min="12529" max="12530" width="9.75" style="1" bestFit="1" customWidth="1"/>
    <col min="12531" max="12532" width="9.75" style="1" customWidth="1"/>
    <col min="12533" max="12533" width="9.5" style="1" customWidth="1"/>
    <col min="12534" max="12534" width="16.375" style="1" bestFit="1" customWidth="1"/>
    <col min="12535" max="12535" width="27.25" style="1" bestFit="1" customWidth="1"/>
    <col min="12536" max="12541" width="9" style="1"/>
    <col min="12542" max="12542" width="8.625" style="1" customWidth="1"/>
    <col min="12543" max="12543" width="3.625" style="1" customWidth="1"/>
    <col min="12544" max="12544" width="8.625" style="1" customWidth="1"/>
    <col min="12545" max="12545" width="7.625" style="1" customWidth="1"/>
    <col min="12546" max="12546" width="9" style="1"/>
    <col min="12547" max="12547" width="15.875" style="1" bestFit="1" customWidth="1"/>
    <col min="12548" max="12779" width="9" style="1"/>
    <col min="12780" max="12780" width="5.5" style="1" customWidth="1"/>
    <col min="12781" max="12781" width="6" style="1" bestFit="1" customWidth="1"/>
    <col min="12782" max="12782" width="6.75" style="1" bestFit="1" customWidth="1"/>
    <col min="12783" max="12783" width="8" style="1" bestFit="1" customWidth="1"/>
    <col min="12784" max="12784" width="7.5" style="1" bestFit="1" customWidth="1"/>
    <col min="12785" max="12786" width="9.75" style="1" bestFit="1" customWidth="1"/>
    <col min="12787" max="12788" width="9.75" style="1" customWidth="1"/>
    <col min="12789" max="12789" width="9.5" style="1" customWidth="1"/>
    <col min="12790" max="12790" width="16.375" style="1" bestFit="1" customWidth="1"/>
    <col min="12791" max="12791" width="27.25" style="1" bestFit="1" customWidth="1"/>
    <col min="12792" max="12797" width="9" style="1"/>
    <col min="12798" max="12798" width="8.625" style="1" customWidth="1"/>
    <col min="12799" max="12799" width="3.625" style="1" customWidth="1"/>
    <col min="12800" max="12800" width="8.625" style="1" customWidth="1"/>
    <col min="12801" max="12801" width="7.625" style="1" customWidth="1"/>
    <col min="12802" max="12802" width="9" style="1"/>
    <col min="12803" max="12803" width="15.875" style="1" bestFit="1" customWidth="1"/>
    <col min="12804" max="13035" width="9" style="1"/>
    <col min="13036" max="13036" width="5.5" style="1" customWidth="1"/>
    <col min="13037" max="13037" width="6" style="1" bestFit="1" customWidth="1"/>
    <col min="13038" max="13038" width="6.75" style="1" bestFit="1" customWidth="1"/>
    <col min="13039" max="13039" width="8" style="1" bestFit="1" customWidth="1"/>
    <col min="13040" max="13040" width="7.5" style="1" bestFit="1" customWidth="1"/>
    <col min="13041" max="13042" width="9.75" style="1" bestFit="1" customWidth="1"/>
    <col min="13043" max="13044" width="9.75" style="1" customWidth="1"/>
    <col min="13045" max="13045" width="9.5" style="1" customWidth="1"/>
    <col min="13046" max="13046" width="16.375" style="1" bestFit="1" customWidth="1"/>
    <col min="13047" max="13047" width="27.25" style="1" bestFit="1" customWidth="1"/>
    <col min="13048" max="13053" width="9" style="1"/>
    <col min="13054" max="13054" width="8.625" style="1" customWidth="1"/>
    <col min="13055" max="13055" width="3.625" style="1" customWidth="1"/>
    <col min="13056" max="13056" width="8.625" style="1" customWidth="1"/>
    <col min="13057" max="13057" width="7.625" style="1" customWidth="1"/>
    <col min="13058" max="13058" width="9" style="1"/>
    <col min="13059" max="13059" width="15.875" style="1" bestFit="1" customWidth="1"/>
    <col min="13060" max="13291" width="9" style="1"/>
    <col min="13292" max="13292" width="5.5" style="1" customWidth="1"/>
    <col min="13293" max="13293" width="6" style="1" bestFit="1" customWidth="1"/>
    <col min="13294" max="13294" width="6.75" style="1" bestFit="1" customWidth="1"/>
    <col min="13295" max="13295" width="8" style="1" bestFit="1" customWidth="1"/>
    <col min="13296" max="13296" width="7.5" style="1" bestFit="1" customWidth="1"/>
    <col min="13297" max="13298" width="9.75" style="1" bestFit="1" customWidth="1"/>
    <col min="13299" max="13300" width="9.75" style="1" customWidth="1"/>
    <col min="13301" max="13301" width="9.5" style="1" customWidth="1"/>
    <col min="13302" max="13302" width="16.375" style="1" bestFit="1" customWidth="1"/>
    <col min="13303" max="13303" width="27.25" style="1" bestFit="1" customWidth="1"/>
    <col min="13304" max="13309" width="9" style="1"/>
    <col min="13310" max="13310" width="8.625" style="1" customWidth="1"/>
    <col min="13311" max="13311" width="3.625" style="1" customWidth="1"/>
    <col min="13312" max="13312" width="8.625" style="1" customWidth="1"/>
    <col min="13313" max="13313" width="7.625" style="1" customWidth="1"/>
    <col min="13314" max="13314" width="9" style="1"/>
    <col min="13315" max="13315" width="15.875" style="1" bestFit="1" customWidth="1"/>
    <col min="13316" max="13547" width="9" style="1"/>
    <col min="13548" max="13548" width="5.5" style="1" customWidth="1"/>
    <col min="13549" max="13549" width="6" style="1" bestFit="1" customWidth="1"/>
    <col min="13550" max="13550" width="6.75" style="1" bestFit="1" customWidth="1"/>
    <col min="13551" max="13551" width="8" style="1" bestFit="1" customWidth="1"/>
    <col min="13552" max="13552" width="7.5" style="1" bestFit="1" customWidth="1"/>
    <col min="13553" max="13554" width="9.75" style="1" bestFit="1" customWidth="1"/>
    <col min="13555" max="13556" width="9.75" style="1" customWidth="1"/>
    <col min="13557" max="13557" width="9.5" style="1" customWidth="1"/>
    <col min="13558" max="13558" width="16.375" style="1" bestFit="1" customWidth="1"/>
    <col min="13559" max="13559" width="27.25" style="1" bestFit="1" customWidth="1"/>
    <col min="13560" max="13565" width="9" style="1"/>
    <col min="13566" max="13566" width="8.625" style="1" customWidth="1"/>
    <col min="13567" max="13567" width="3.625" style="1" customWidth="1"/>
    <col min="13568" max="13568" width="8.625" style="1" customWidth="1"/>
    <col min="13569" max="13569" width="7.625" style="1" customWidth="1"/>
    <col min="13570" max="13570" width="9" style="1"/>
    <col min="13571" max="13571" width="15.875" style="1" bestFit="1" customWidth="1"/>
    <col min="13572" max="13803" width="9" style="1"/>
    <col min="13804" max="13804" width="5.5" style="1" customWidth="1"/>
    <col min="13805" max="13805" width="6" style="1" bestFit="1" customWidth="1"/>
    <col min="13806" max="13806" width="6.75" style="1" bestFit="1" customWidth="1"/>
    <col min="13807" max="13807" width="8" style="1" bestFit="1" customWidth="1"/>
    <col min="13808" max="13808" width="7.5" style="1" bestFit="1" customWidth="1"/>
    <col min="13809" max="13810" width="9.75" style="1" bestFit="1" customWidth="1"/>
    <col min="13811" max="13812" width="9.75" style="1" customWidth="1"/>
    <col min="13813" max="13813" width="9.5" style="1" customWidth="1"/>
    <col min="13814" max="13814" width="16.375" style="1" bestFit="1" customWidth="1"/>
    <col min="13815" max="13815" width="27.25" style="1" bestFit="1" customWidth="1"/>
    <col min="13816" max="13821" width="9" style="1"/>
    <col min="13822" max="13822" width="8.625" style="1" customWidth="1"/>
    <col min="13823" max="13823" width="3.625" style="1" customWidth="1"/>
    <col min="13824" max="13824" width="8.625" style="1" customWidth="1"/>
    <col min="13825" max="13825" width="7.625" style="1" customWidth="1"/>
    <col min="13826" max="13826" width="9" style="1"/>
    <col min="13827" max="13827" width="15.875" style="1" bestFit="1" customWidth="1"/>
    <col min="13828" max="14059" width="9" style="1"/>
    <col min="14060" max="14060" width="5.5" style="1" customWidth="1"/>
    <col min="14061" max="14061" width="6" style="1" bestFit="1" customWidth="1"/>
    <col min="14062" max="14062" width="6.75" style="1" bestFit="1" customWidth="1"/>
    <col min="14063" max="14063" width="8" style="1" bestFit="1" customWidth="1"/>
    <col min="14064" max="14064" width="7.5" style="1" bestFit="1" customWidth="1"/>
    <col min="14065" max="14066" width="9.75" style="1" bestFit="1" customWidth="1"/>
    <col min="14067" max="14068" width="9.75" style="1" customWidth="1"/>
    <col min="14069" max="14069" width="9.5" style="1" customWidth="1"/>
    <col min="14070" max="14070" width="16.375" style="1" bestFit="1" customWidth="1"/>
    <col min="14071" max="14071" width="27.25" style="1" bestFit="1" customWidth="1"/>
    <col min="14072" max="14077" width="9" style="1"/>
    <col min="14078" max="14078" width="8.625" style="1" customWidth="1"/>
    <col min="14079" max="14079" width="3.625" style="1" customWidth="1"/>
    <col min="14080" max="14080" width="8.625" style="1" customWidth="1"/>
    <col min="14081" max="14081" width="7.625" style="1" customWidth="1"/>
    <col min="14082" max="14082" width="9" style="1"/>
    <col min="14083" max="14083" width="15.875" style="1" bestFit="1" customWidth="1"/>
    <col min="14084" max="14315" width="9" style="1"/>
    <col min="14316" max="14316" width="5.5" style="1" customWidth="1"/>
    <col min="14317" max="14317" width="6" style="1" bestFit="1" customWidth="1"/>
    <col min="14318" max="14318" width="6.75" style="1" bestFit="1" customWidth="1"/>
    <col min="14319" max="14319" width="8" style="1" bestFit="1" customWidth="1"/>
    <col min="14320" max="14320" width="7.5" style="1" bestFit="1" customWidth="1"/>
    <col min="14321" max="14322" width="9.75" style="1" bestFit="1" customWidth="1"/>
    <col min="14323" max="14324" width="9.75" style="1" customWidth="1"/>
    <col min="14325" max="14325" width="9.5" style="1" customWidth="1"/>
    <col min="14326" max="14326" width="16.375" style="1" bestFit="1" customWidth="1"/>
    <col min="14327" max="14327" width="27.25" style="1" bestFit="1" customWidth="1"/>
    <col min="14328" max="14333" width="9" style="1"/>
    <col min="14334" max="14334" width="8.625" style="1" customWidth="1"/>
    <col min="14335" max="14335" width="3.625" style="1" customWidth="1"/>
    <col min="14336" max="14336" width="8.625" style="1" customWidth="1"/>
    <col min="14337" max="14337" width="7.625" style="1" customWidth="1"/>
    <col min="14338" max="14338" width="9" style="1"/>
    <col min="14339" max="14339" width="15.875" style="1" bestFit="1" customWidth="1"/>
    <col min="14340" max="14571" width="9" style="1"/>
    <col min="14572" max="14572" width="5.5" style="1" customWidth="1"/>
    <col min="14573" max="14573" width="6" style="1" bestFit="1" customWidth="1"/>
    <col min="14574" max="14574" width="6.75" style="1" bestFit="1" customWidth="1"/>
    <col min="14575" max="14575" width="8" style="1" bestFit="1" customWidth="1"/>
    <col min="14576" max="14576" width="7.5" style="1" bestFit="1" customWidth="1"/>
    <col min="14577" max="14578" width="9.75" style="1" bestFit="1" customWidth="1"/>
    <col min="14579" max="14580" width="9.75" style="1" customWidth="1"/>
    <col min="14581" max="14581" width="9.5" style="1" customWidth="1"/>
    <col min="14582" max="14582" width="16.375" style="1" bestFit="1" customWidth="1"/>
    <col min="14583" max="14583" width="27.25" style="1" bestFit="1" customWidth="1"/>
    <col min="14584" max="14589" width="9" style="1"/>
    <col min="14590" max="14590" width="8.625" style="1" customWidth="1"/>
    <col min="14591" max="14591" width="3.625" style="1" customWidth="1"/>
    <col min="14592" max="14592" width="8.625" style="1" customWidth="1"/>
    <col min="14593" max="14593" width="7.625" style="1" customWidth="1"/>
    <col min="14594" max="14594" width="9" style="1"/>
    <col min="14595" max="14595" width="15.875" style="1" bestFit="1" customWidth="1"/>
    <col min="14596" max="14827" width="9" style="1"/>
    <col min="14828" max="14828" width="5.5" style="1" customWidth="1"/>
    <col min="14829" max="14829" width="6" style="1" bestFit="1" customWidth="1"/>
    <col min="14830" max="14830" width="6.75" style="1" bestFit="1" customWidth="1"/>
    <col min="14831" max="14831" width="8" style="1" bestFit="1" customWidth="1"/>
    <col min="14832" max="14832" width="7.5" style="1" bestFit="1" customWidth="1"/>
    <col min="14833" max="14834" width="9.75" style="1" bestFit="1" customWidth="1"/>
    <col min="14835" max="14836" width="9.75" style="1" customWidth="1"/>
    <col min="14837" max="14837" width="9.5" style="1" customWidth="1"/>
    <col min="14838" max="14838" width="16.375" style="1" bestFit="1" customWidth="1"/>
    <col min="14839" max="14839" width="27.25" style="1" bestFit="1" customWidth="1"/>
    <col min="14840" max="14845" width="9" style="1"/>
    <col min="14846" max="14846" width="8.625" style="1" customWidth="1"/>
    <col min="14847" max="14847" width="3.625" style="1" customWidth="1"/>
    <col min="14848" max="14848" width="8.625" style="1" customWidth="1"/>
    <col min="14849" max="14849" width="7.625" style="1" customWidth="1"/>
    <col min="14850" max="14850" width="9" style="1"/>
    <col min="14851" max="14851" width="15.875" style="1" bestFit="1" customWidth="1"/>
    <col min="14852" max="15083" width="9" style="1"/>
    <col min="15084" max="15084" width="5.5" style="1" customWidth="1"/>
    <col min="15085" max="15085" width="6" style="1" bestFit="1" customWidth="1"/>
    <col min="15086" max="15086" width="6.75" style="1" bestFit="1" customWidth="1"/>
    <col min="15087" max="15087" width="8" style="1" bestFit="1" customWidth="1"/>
    <col min="15088" max="15088" width="7.5" style="1" bestFit="1" customWidth="1"/>
    <col min="15089" max="15090" width="9.75" style="1" bestFit="1" customWidth="1"/>
    <col min="15091" max="15092" width="9.75" style="1" customWidth="1"/>
    <col min="15093" max="15093" width="9.5" style="1" customWidth="1"/>
    <col min="15094" max="15094" width="16.375" style="1" bestFit="1" customWidth="1"/>
    <col min="15095" max="15095" width="27.25" style="1" bestFit="1" customWidth="1"/>
    <col min="15096" max="15101" width="9" style="1"/>
    <col min="15102" max="15102" width="8.625" style="1" customWidth="1"/>
    <col min="15103" max="15103" width="3.625" style="1" customWidth="1"/>
    <col min="15104" max="15104" width="8.625" style="1" customWidth="1"/>
    <col min="15105" max="15105" width="7.625" style="1" customWidth="1"/>
    <col min="15106" max="15106" width="9" style="1"/>
    <col min="15107" max="15107" width="15.875" style="1" bestFit="1" customWidth="1"/>
    <col min="15108" max="15339" width="9" style="1"/>
    <col min="15340" max="15340" width="5.5" style="1" customWidth="1"/>
    <col min="15341" max="15341" width="6" style="1" bestFit="1" customWidth="1"/>
    <col min="15342" max="15342" width="6.75" style="1" bestFit="1" customWidth="1"/>
    <col min="15343" max="15343" width="8" style="1" bestFit="1" customWidth="1"/>
    <col min="15344" max="15344" width="7.5" style="1" bestFit="1" customWidth="1"/>
    <col min="15345" max="15346" width="9.75" style="1" bestFit="1" customWidth="1"/>
    <col min="15347" max="15348" width="9.75" style="1" customWidth="1"/>
    <col min="15349" max="15349" width="9.5" style="1" customWidth="1"/>
    <col min="15350" max="15350" width="16.375" style="1" bestFit="1" customWidth="1"/>
    <col min="15351" max="15351" width="27.25" style="1" bestFit="1" customWidth="1"/>
    <col min="15352" max="15357" width="9" style="1"/>
    <col min="15358" max="15358" width="8.625" style="1" customWidth="1"/>
    <col min="15359" max="15359" width="3.625" style="1" customWidth="1"/>
    <col min="15360" max="15360" width="8.625" style="1" customWidth="1"/>
    <col min="15361" max="15361" width="7.625" style="1" customWidth="1"/>
    <col min="15362" max="15362" width="9" style="1"/>
    <col min="15363" max="15363" width="15.875" style="1" bestFit="1" customWidth="1"/>
    <col min="15364" max="15595" width="9" style="1"/>
    <col min="15596" max="15596" width="5.5" style="1" customWidth="1"/>
    <col min="15597" max="15597" width="6" style="1" bestFit="1" customWidth="1"/>
    <col min="15598" max="15598" width="6.75" style="1" bestFit="1" customWidth="1"/>
    <col min="15599" max="15599" width="8" style="1" bestFit="1" customWidth="1"/>
    <col min="15600" max="15600" width="7.5" style="1" bestFit="1" customWidth="1"/>
    <col min="15601" max="15602" width="9.75" style="1" bestFit="1" customWidth="1"/>
    <col min="15603" max="15604" width="9.75" style="1" customWidth="1"/>
    <col min="15605" max="15605" width="9.5" style="1" customWidth="1"/>
    <col min="15606" max="15606" width="16.375" style="1" bestFit="1" customWidth="1"/>
    <col min="15607" max="15607" width="27.25" style="1" bestFit="1" customWidth="1"/>
    <col min="15608" max="15613" width="9" style="1"/>
    <col min="15614" max="15614" width="8.625" style="1" customWidth="1"/>
    <col min="15615" max="15615" width="3.625" style="1" customWidth="1"/>
    <col min="15616" max="15616" width="8.625" style="1" customWidth="1"/>
    <col min="15617" max="15617" width="7.625" style="1" customWidth="1"/>
    <col min="15618" max="15618" width="9" style="1"/>
    <col min="15619" max="15619" width="15.875" style="1" bestFit="1" customWidth="1"/>
    <col min="15620" max="15851" width="9" style="1"/>
    <col min="15852" max="15852" width="5.5" style="1" customWidth="1"/>
    <col min="15853" max="15853" width="6" style="1" bestFit="1" customWidth="1"/>
    <col min="15854" max="15854" width="6.75" style="1" bestFit="1" customWidth="1"/>
    <col min="15855" max="15855" width="8" style="1" bestFit="1" customWidth="1"/>
    <col min="15856" max="15856" width="7.5" style="1" bestFit="1" customWidth="1"/>
    <col min="15857" max="15858" width="9.75" style="1" bestFit="1" customWidth="1"/>
    <col min="15859" max="15860" width="9.75" style="1" customWidth="1"/>
    <col min="15861" max="15861" width="9.5" style="1" customWidth="1"/>
    <col min="15862" max="15862" width="16.375" style="1" bestFit="1" customWidth="1"/>
    <col min="15863" max="15863" width="27.25" style="1" bestFit="1" customWidth="1"/>
    <col min="15864" max="15869" width="9" style="1"/>
    <col min="15870" max="15870" width="8.625" style="1" customWidth="1"/>
    <col min="15871" max="15871" width="3.625" style="1" customWidth="1"/>
    <col min="15872" max="15872" width="8.625" style="1" customWidth="1"/>
    <col min="15873" max="15873" width="7.625" style="1" customWidth="1"/>
    <col min="15874" max="15874" width="9" style="1"/>
    <col min="15875" max="15875" width="15.875" style="1" bestFit="1" customWidth="1"/>
    <col min="15876" max="16107" width="9" style="1"/>
    <col min="16108" max="16108" width="5.5" style="1" customWidth="1"/>
    <col min="16109" max="16109" width="6" style="1" bestFit="1" customWidth="1"/>
    <col min="16110" max="16110" width="6.75" style="1" bestFit="1" customWidth="1"/>
    <col min="16111" max="16111" width="8" style="1" bestFit="1" customWidth="1"/>
    <col min="16112" max="16112" width="7.5" style="1" bestFit="1" customWidth="1"/>
    <col min="16113" max="16114" width="9.75" style="1" bestFit="1" customWidth="1"/>
    <col min="16115" max="16116" width="9.75" style="1" customWidth="1"/>
    <col min="16117" max="16117" width="9.5" style="1" customWidth="1"/>
    <col min="16118" max="16118" width="16.375" style="1" bestFit="1" customWidth="1"/>
    <col min="16119" max="16119" width="27.25" style="1" bestFit="1" customWidth="1"/>
    <col min="16120" max="16125" width="9" style="1"/>
    <col min="16126" max="16126" width="8.625" style="1" customWidth="1"/>
    <col min="16127" max="16127" width="3.625" style="1" customWidth="1"/>
    <col min="16128" max="16128" width="8.625" style="1" customWidth="1"/>
    <col min="16129" max="16129" width="7.625" style="1" customWidth="1"/>
    <col min="16130" max="16130" width="9" style="1"/>
    <col min="16131" max="16131" width="15.875" style="1" bestFit="1" customWidth="1"/>
    <col min="16132" max="16384" width="9" style="1"/>
  </cols>
  <sheetData>
    <row r="1" spans="1:28" ht="26.25">
      <c r="A1" s="188" t="s">
        <v>17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</row>
    <row r="2" spans="1:28" ht="18" thickBot="1">
      <c r="A2" s="6" t="s">
        <v>24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8"/>
      <c r="Q2" s="7"/>
      <c r="R2" s="8"/>
      <c r="S2" s="7"/>
      <c r="T2" s="7"/>
      <c r="U2" s="7"/>
      <c r="V2" s="8"/>
    </row>
    <row r="3" spans="1:28" ht="27.95" customHeight="1">
      <c r="A3" s="189" t="s">
        <v>0</v>
      </c>
      <c r="B3" s="191" t="s">
        <v>1</v>
      </c>
      <c r="C3" s="191"/>
      <c r="D3" s="191"/>
      <c r="E3" s="192" t="s">
        <v>2</v>
      </c>
      <c r="F3" s="36" t="s">
        <v>3</v>
      </c>
      <c r="G3" s="36" t="s">
        <v>20</v>
      </c>
      <c r="H3" s="36" t="s">
        <v>332</v>
      </c>
      <c r="I3" s="36" t="s">
        <v>333</v>
      </c>
      <c r="J3" s="36" t="s">
        <v>412</v>
      </c>
      <c r="K3" s="36" t="s">
        <v>411</v>
      </c>
      <c r="L3" s="36" t="s">
        <v>410</v>
      </c>
      <c r="M3" s="36" t="s">
        <v>407</v>
      </c>
      <c r="N3" s="36" t="s">
        <v>438</v>
      </c>
      <c r="O3" s="36" t="s">
        <v>437</v>
      </c>
      <c r="P3" s="64" t="s">
        <v>21</v>
      </c>
      <c r="Q3" s="64" t="s">
        <v>4</v>
      </c>
      <c r="R3" s="65"/>
      <c r="S3" s="192" t="s">
        <v>5</v>
      </c>
      <c r="T3" s="192"/>
      <c r="U3" s="192"/>
      <c r="V3" s="193" t="s">
        <v>6</v>
      </c>
      <c r="W3" s="182" t="s">
        <v>22</v>
      </c>
    </row>
    <row r="4" spans="1:28" ht="27.95" customHeight="1" thickBot="1">
      <c r="A4" s="190"/>
      <c r="B4" s="184" t="s">
        <v>7</v>
      </c>
      <c r="C4" s="184"/>
      <c r="D4" s="37" t="s">
        <v>8</v>
      </c>
      <c r="E4" s="184"/>
      <c r="F4" s="38" t="s">
        <v>23</v>
      </c>
      <c r="G4" s="38" t="s">
        <v>23</v>
      </c>
      <c r="H4" s="38" t="s">
        <v>334</v>
      </c>
      <c r="I4" s="38" t="s">
        <v>335</v>
      </c>
      <c r="J4" s="38" t="s">
        <v>335</v>
      </c>
      <c r="K4" s="38" t="s">
        <v>408</v>
      </c>
      <c r="L4" s="38" t="s">
        <v>409</v>
      </c>
      <c r="M4" s="38" t="s">
        <v>408</v>
      </c>
      <c r="N4" s="38" t="s">
        <v>335</v>
      </c>
      <c r="O4" s="38" t="s">
        <v>408</v>
      </c>
      <c r="P4" s="38" t="s">
        <v>23</v>
      </c>
      <c r="Q4" s="39" t="s">
        <v>9</v>
      </c>
      <c r="R4" s="39" t="s">
        <v>10</v>
      </c>
      <c r="S4" s="39" t="s">
        <v>9</v>
      </c>
      <c r="T4" s="39" t="s">
        <v>10</v>
      </c>
      <c r="U4" s="39" t="s">
        <v>15</v>
      </c>
      <c r="V4" s="194"/>
      <c r="W4" s="183"/>
      <c r="Z4" s="9"/>
      <c r="AA4" s="10" t="s">
        <v>11</v>
      </c>
      <c r="AB4" s="11"/>
    </row>
    <row r="5" spans="1:28" s="71" customFormat="1" ht="30" customHeight="1">
      <c r="A5" s="72">
        <v>1</v>
      </c>
      <c r="B5" s="48" t="s">
        <v>25</v>
      </c>
      <c r="C5" s="48" t="s">
        <v>26</v>
      </c>
      <c r="D5" s="73" t="s">
        <v>429</v>
      </c>
      <c r="E5" s="48" t="s">
        <v>30</v>
      </c>
      <c r="F5" s="63">
        <v>662</v>
      </c>
      <c r="G5" s="63">
        <v>233</v>
      </c>
      <c r="H5" s="59">
        <v>6010</v>
      </c>
      <c r="I5" s="59">
        <f>G5*H5</f>
        <v>1400330</v>
      </c>
      <c r="J5" s="59"/>
      <c r="K5" s="59"/>
      <c r="L5" s="59"/>
      <c r="M5" s="59"/>
      <c r="N5" s="59"/>
      <c r="O5" s="59"/>
      <c r="P5" s="60">
        <f t="shared" ref="P5:P68" si="0">F5-G5</f>
        <v>429</v>
      </c>
      <c r="Q5" s="41" t="s">
        <v>59</v>
      </c>
      <c r="R5" s="58"/>
      <c r="S5" s="58"/>
      <c r="T5" s="58"/>
      <c r="U5" s="48"/>
      <c r="V5" s="58"/>
      <c r="W5" s="74"/>
      <c r="X5" s="12"/>
      <c r="Y5" s="67" t="str">
        <f>IF(Q5="국(국토교통부)","국유지",IF(Q5="국(건설부)","국유지",IF(Q5="국(농림수산부)","국유지",IF(Q5="국(농림축산식품부)","국유지",IF(Q5="국(기획재정부)","국유지",IF(Q5="사천시","공유지",IF(Q5="경상남도","공유지","사유지")))))))</f>
        <v>국유지</v>
      </c>
      <c r="Z5" s="68"/>
      <c r="AA5" s="69" t="str">
        <f>D5</f>
        <v>1261-1</v>
      </c>
      <c r="AB5" s="70" t="b">
        <f>COUNTIF($AA$5:$AA$232,AA5)=1</f>
        <v>1</v>
      </c>
    </row>
    <row r="6" spans="1:28" s="71" customFormat="1" ht="30" customHeight="1">
      <c r="A6" s="75">
        <v>2</v>
      </c>
      <c r="B6" s="40" t="s">
        <v>25</v>
      </c>
      <c r="C6" s="40" t="s">
        <v>26</v>
      </c>
      <c r="D6" s="76" t="s">
        <v>51</v>
      </c>
      <c r="E6" s="40" t="s">
        <v>43</v>
      </c>
      <c r="F6" s="49">
        <v>621</v>
      </c>
      <c r="G6" s="49">
        <v>13</v>
      </c>
      <c r="H6" s="61">
        <v>72600</v>
      </c>
      <c r="I6" s="61">
        <f t="shared" ref="I6:I71" si="1">G6*H6</f>
        <v>943800</v>
      </c>
      <c r="J6" s="61">
        <v>103000</v>
      </c>
      <c r="K6" s="61">
        <f>J6*G6</f>
        <v>1339000</v>
      </c>
      <c r="L6" s="66">
        <f>J6/H6</f>
        <v>1.418732782369146</v>
      </c>
      <c r="M6" s="61"/>
      <c r="N6" s="61"/>
      <c r="O6" s="61"/>
      <c r="P6" s="62">
        <f t="shared" si="0"/>
        <v>608</v>
      </c>
      <c r="Q6" s="41" t="s">
        <v>336</v>
      </c>
      <c r="R6" s="41" t="s">
        <v>424</v>
      </c>
      <c r="S6" s="41"/>
      <c r="T6" s="41"/>
      <c r="U6" s="40"/>
      <c r="V6" s="41"/>
      <c r="W6" s="77"/>
      <c r="X6" s="1"/>
      <c r="Y6" s="67" t="str">
        <f>IF(Q6="국(국토교통부)","국유지",IF(Q6="국(건설부)","국유지",IF(Q6="국(농림수산부)","국유지",IF(Q6="국(농림축산식품부)","국유지",IF(Q6="국(기획재정부)","국유지",IF(Q6="사천시","공유지",IF(Q6="경상남도","공유지","사유지")))))))</f>
        <v>사유지</v>
      </c>
      <c r="Z6" s="68"/>
      <c r="AA6" s="69" t="str">
        <f>D6</f>
        <v>1262-20</v>
      </c>
      <c r="AB6" s="70" t="b">
        <f>COUNTIF($AA$5:$AA$232,AA6)=1</f>
        <v>1</v>
      </c>
    </row>
    <row r="7" spans="1:28" s="71" customFormat="1" ht="30" customHeight="1">
      <c r="A7" s="75">
        <v>3</v>
      </c>
      <c r="B7" s="40" t="s">
        <v>25</v>
      </c>
      <c r="C7" s="40" t="s">
        <v>26</v>
      </c>
      <c r="D7" s="76" t="s">
        <v>37</v>
      </c>
      <c r="E7" s="40" t="s">
        <v>28</v>
      </c>
      <c r="F7" s="49">
        <v>8283</v>
      </c>
      <c r="G7" s="49">
        <v>535</v>
      </c>
      <c r="H7" s="61">
        <v>11800</v>
      </c>
      <c r="I7" s="61">
        <f t="shared" si="1"/>
        <v>6313000</v>
      </c>
      <c r="J7" s="61"/>
      <c r="K7" s="61"/>
      <c r="L7" s="61"/>
      <c r="M7" s="61"/>
      <c r="N7" s="61"/>
      <c r="O7" s="61"/>
      <c r="P7" s="62">
        <f t="shared" si="0"/>
        <v>7748</v>
      </c>
      <c r="Q7" s="41" t="s">
        <v>59</v>
      </c>
      <c r="R7" s="41"/>
      <c r="S7" s="41"/>
      <c r="T7" s="41"/>
      <c r="U7" s="40"/>
      <c r="V7" s="41"/>
      <c r="W7" s="77"/>
      <c r="X7" s="12"/>
      <c r="Y7" s="67" t="str">
        <f>IF(Q7="국(국토교통부)","국유지",IF(Q7="국(건설부)","국유지",IF(Q7="국(농림수산부)","국유지",IF(Q7="국(농림축산식품부)","국유지",IF(Q7="국(기획재정부)","국유지",IF(Q7="사천시","공유지",IF(Q7="경상남도","공유지","사유지")))))))</f>
        <v>국유지</v>
      </c>
      <c r="Z7" s="68"/>
      <c r="AA7" s="69" t="str">
        <f>D7</f>
        <v>1262-8</v>
      </c>
      <c r="AB7" s="70" t="b">
        <f>COUNTIF($AA$5:$AA$232,AA7)=1</f>
        <v>1</v>
      </c>
    </row>
    <row r="8" spans="1:28" s="71" customFormat="1" ht="30" customHeight="1">
      <c r="A8" s="75">
        <v>4</v>
      </c>
      <c r="B8" s="40" t="s">
        <v>25</v>
      </c>
      <c r="C8" s="40" t="s">
        <v>26</v>
      </c>
      <c r="D8" s="76" t="s">
        <v>98</v>
      </c>
      <c r="E8" s="40" t="s">
        <v>28</v>
      </c>
      <c r="F8" s="49">
        <v>17</v>
      </c>
      <c r="G8" s="49">
        <v>17</v>
      </c>
      <c r="H8" s="61">
        <v>0</v>
      </c>
      <c r="I8" s="61">
        <f t="shared" si="1"/>
        <v>0</v>
      </c>
      <c r="J8" s="61"/>
      <c r="K8" s="61"/>
      <c r="L8" s="61"/>
      <c r="M8" s="61"/>
      <c r="N8" s="61"/>
      <c r="O8" s="61"/>
      <c r="P8" s="62">
        <f t="shared" si="0"/>
        <v>0</v>
      </c>
      <c r="Q8" s="41" t="s">
        <v>59</v>
      </c>
      <c r="R8" s="41"/>
      <c r="S8" s="41"/>
      <c r="T8" s="41"/>
      <c r="U8" s="40"/>
      <c r="V8" s="41"/>
      <c r="W8" s="77"/>
      <c r="X8" s="1"/>
      <c r="Y8" s="67" t="str">
        <f t="shared" ref="Y8" si="2">IF(Q8="국(국토교통부)","국유지",IF(Q8="국(건설부)","국유지",IF(Q8="국(농림수산부)","국유지",IF(Q8="국(농림축산식품부)","국유지",IF(Q8="국(기획재정부)","국유지",IF(Q8="사천시","공유지",IF(Q8="경상남도","공유지","사유지")))))))</f>
        <v>국유지</v>
      </c>
      <c r="Z8" s="68"/>
      <c r="AA8" s="69" t="str">
        <f>D8</f>
        <v>1283</v>
      </c>
      <c r="AB8" s="70" t="b">
        <f>COUNTIF($AA$5:$AA$232,AA8)=1</f>
        <v>1</v>
      </c>
    </row>
    <row r="9" spans="1:28" s="71" customFormat="1" ht="30" customHeight="1">
      <c r="A9" s="75">
        <v>5</v>
      </c>
      <c r="B9" s="40" t="s">
        <v>25</v>
      </c>
      <c r="C9" s="40" t="s">
        <v>26</v>
      </c>
      <c r="D9" s="76" t="s">
        <v>63</v>
      </c>
      <c r="E9" s="40" t="s">
        <v>30</v>
      </c>
      <c r="F9" s="49">
        <v>2697</v>
      </c>
      <c r="G9" s="49">
        <v>364</v>
      </c>
      <c r="H9" s="61">
        <v>4620</v>
      </c>
      <c r="I9" s="61">
        <f t="shared" si="1"/>
        <v>1681680</v>
      </c>
      <c r="J9" s="61">
        <v>6850</v>
      </c>
      <c r="K9" s="61">
        <f>J9*G9</f>
        <v>2493400</v>
      </c>
      <c r="L9" s="66">
        <f>J9/H9</f>
        <v>1.4826839826839826</v>
      </c>
      <c r="M9" s="61"/>
      <c r="N9" s="61"/>
      <c r="O9" s="61"/>
      <c r="P9" s="62">
        <f t="shared" si="0"/>
        <v>2333</v>
      </c>
      <c r="Q9" s="41" t="s">
        <v>57</v>
      </c>
      <c r="R9" s="41" t="s">
        <v>53</v>
      </c>
      <c r="S9" s="41"/>
      <c r="T9" s="41"/>
      <c r="U9" s="40"/>
      <c r="V9" s="41"/>
      <c r="W9" s="77"/>
      <c r="X9" s="1"/>
      <c r="Y9" s="67"/>
      <c r="Z9" s="68"/>
      <c r="AA9" s="69"/>
      <c r="AB9" s="70"/>
    </row>
    <row r="10" spans="1:28" s="71" customFormat="1" ht="30" customHeight="1">
      <c r="A10" s="75">
        <v>6</v>
      </c>
      <c r="B10" s="40" t="s">
        <v>25</v>
      </c>
      <c r="C10" s="40" t="s">
        <v>26</v>
      </c>
      <c r="D10" s="76" t="s">
        <v>40</v>
      </c>
      <c r="E10" s="40" t="s">
        <v>31</v>
      </c>
      <c r="F10" s="49">
        <v>541</v>
      </c>
      <c r="G10" s="49">
        <v>9</v>
      </c>
      <c r="H10" s="61">
        <v>13400</v>
      </c>
      <c r="I10" s="61">
        <f t="shared" si="1"/>
        <v>120600</v>
      </c>
      <c r="J10" s="61">
        <v>44000</v>
      </c>
      <c r="K10" s="61">
        <f>J10*G10</f>
        <v>396000</v>
      </c>
      <c r="L10" s="66">
        <f>J10/H10</f>
        <v>3.283582089552239</v>
      </c>
      <c r="M10" s="61"/>
      <c r="N10" s="61">
        <v>4154</v>
      </c>
      <c r="O10" s="61">
        <f>G10*N10</f>
        <v>37386</v>
      </c>
      <c r="P10" s="62">
        <f t="shared" si="0"/>
        <v>532</v>
      </c>
      <c r="Q10" s="41" t="s">
        <v>338</v>
      </c>
      <c r="R10" s="41" t="s">
        <v>425</v>
      </c>
      <c r="S10" s="41"/>
      <c r="T10" s="41"/>
      <c r="U10" s="40"/>
      <c r="V10" s="41"/>
      <c r="W10" s="77"/>
      <c r="X10" s="1"/>
      <c r="Y10" s="67"/>
      <c r="Z10" s="68"/>
      <c r="AA10" s="69"/>
      <c r="AB10" s="70"/>
    </row>
    <row r="11" spans="1:28" s="71" customFormat="1" ht="30" customHeight="1">
      <c r="A11" s="75">
        <v>7</v>
      </c>
      <c r="B11" s="40" t="s">
        <v>25</v>
      </c>
      <c r="C11" s="40" t="s">
        <v>26</v>
      </c>
      <c r="D11" s="76" t="s">
        <v>41</v>
      </c>
      <c r="E11" s="40" t="s">
        <v>31</v>
      </c>
      <c r="F11" s="49">
        <v>312</v>
      </c>
      <c r="G11" s="49">
        <v>179</v>
      </c>
      <c r="H11" s="61">
        <v>4620</v>
      </c>
      <c r="I11" s="61">
        <f t="shared" si="1"/>
        <v>826980</v>
      </c>
      <c r="J11" s="61"/>
      <c r="K11" s="61"/>
      <c r="L11" s="61"/>
      <c r="M11" s="61"/>
      <c r="N11" s="61">
        <v>4154</v>
      </c>
      <c r="O11" s="61">
        <f>G11*N11</f>
        <v>743566</v>
      </c>
      <c r="P11" s="62">
        <f t="shared" si="0"/>
        <v>133</v>
      </c>
      <c r="Q11" s="41" t="s">
        <v>58</v>
      </c>
      <c r="R11" s="41"/>
      <c r="S11" s="41"/>
      <c r="T11" s="41"/>
      <c r="U11" s="40"/>
      <c r="V11" s="41"/>
      <c r="W11" s="77"/>
      <c r="X11" s="1"/>
      <c r="Y11" s="67"/>
      <c r="Z11" s="68"/>
      <c r="AA11" s="69"/>
      <c r="AB11" s="70"/>
    </row>
    <row r="12" spans="1:28" s="71" customFormat="1" ht="30" customHeight="1">
      <c r="A12" s="75">
        <v>8</v>
      </c>
      <c r="B12" s="40" t="s">
        <v>25</v>
      </c>
      <c r="C12" s="40" t="s">
        <v>26</v>
      </c>
      <c r="D12" s="76" t="s">
        <v>347</v>
      </c>
      <c r="E12" s="40" t="s">
        <v>31</v>
      </c>
      <c r="F12" s="49">
        <v>357</v>
      </c>
      <c r="G12" s="49">
        <v>2</v>
      </c>
      <c r="H12" s="61">
        <v>13400</v>
      </c>
      <c r="I12" s="61">
        <f t="shared" si="1"/>
        <v>26800</v>
      </c>
      <c r="J12" s="61"/>
      <c r="K12" s="61"/>
      <c r="L12" s="61"/>
      <c r="M12" s="61"/>
      <c r="N12" s="61">
        <v>4154</v>
      </c>
      <c r="O12" s="61">
        <f>G12*N12</f>
        <v>8308</v>
      </c>
      <c r="P12" s="62">
        <f t="shared" si="0"/>
        <v>355</v>
      </c>
      <c r="Q12" s="41" t="s">
        <v>58</v>
      </c>
      <c r="R12" s="41"/>
      <c r="S12" s="41"/>
      <c r="T12" s="41"/>
      <c r="U12" s="40"/>
      <c r="V12" s="41"/>
      <c r="W12" s="77"/>
      <c r="X12" s="1"/>
      <c r="Y12" s="67"/>
      <c r="Z12" s="68"/>
      <c r="AA12" s="69"/>
      <c r="AB12" s="70"/>
    </row>
    <row r="13" spans="1:28" s="71" customFormat="1" ht="30" customHeight="1">
      <c r="A13" s="75">
        <v>9</v>
      </c>
      <c r="B13" s="40" t="s">
        <v>25</v>
      </c>
      <c r="C13" s="40" t="s">
        <v>26</v>
      </c>
      <c r="D13" s="76" t="s">
        <v>348</v>
      </c>
      <c r="E13" s="40" t="s">
        <v>349</v>
      </c>
      <c r="F13" s="49">
        <v>284</v>
      </c>
      <c r="G13" s="49">
        <v>36</v>
      </c>
      <c r="H13" s="61">
        <v>17500</v>
      </c>
      <c r="I13" s="61">
        <f t="shared" si="1"/>
        <v>630000</v>
      </c>
      <c r="J13" s="61"/>
      <c r="K13" s="61"/>
      <c r="L13" s="61"/>
      <c r="M13" s="61"/>
      <c r="N13" s="61">
        <v>4154</v>
      </c>
      <c r="O13" s="61">
        <f>G13*N13</f>
        <v>149544</v>
      </c>
      <c r="P13" s="62">
        <f t="shared" si="0"/>
        <v>248</v>
      </c>
      <c r="Q13" s="41" t="s">
        <v>58</v>
      </c>
      <c r="R13" s="41"/>
      <c r="S13" s="41"/>
      <c r="T13" s="41"/>
      <c r="U13" s="40"/>
      <c r="V13" s="41"/>
      <c r="W13" s="77"/>
      <c r="X13" s="1"/>
      <c r="Y13" s="67"/>
      <c r="Z13" s="68"/>
      <c r="AA13" s="69"/>
      <c r="AB13" s="70"/>
    </row>
    <row r="14" spans="1:28" s="71" customFormat="1" ht="30" customHeight="1">
      <c r="A14" s="75">
        <v>10</v>
      </c>
      <c r="B14" s="40" t="s">
        <v>25</v>
      </c>
      <c r="C14" s="40" t="s">
        <v>26</v>
      </c>
      <c r="D14" s="76" t="s">
        <v>96</v>
      </c>
      <c r="E14" s="40" t="s">
        <v>30</v>
      </c>
      <c r="F14" s="49">
        <v>20</v>
      </c>
      <c r="G14" s="49">
        <v>20</v>
      </c>
      <c r="H14" s="61">
        <v>0</v>
      </c>
      <c r="I14" s="61">
        <f t="shared" si="1"/>
        <v>0</v>
      </c>
      <c r="J14" s="61">
        <v>6850</v>
      </c>
      <c r="K14" s="61">
        <f t="shared" ref="K14:K18" si="3">J14*G14</f>
        <v>137000</v>
      </c>
      <c r="L14" s="61"/>
      <c r="M14" s="61"/>
      <c r="N14" s="61"/>
      <c r="O14" s="61"/>
      <c r="P14" s="62">
        <f t="shared" si="0"/>
        <v>0</v>
      </c>
      <c r="Q14" s="41" t="s">
        <v>106</v>
      </c>
      <c r="R14" s="41" t="s">
        <v>339</v>
      </c>
      <c r="S14" s="41"/>
      <c r="T14" s="41"/>
      <c r="U14" s="40"/>
      <c r="V14" s="41"/>
      <c r="W14" s="77"/>
      <c r="X14" s="1"/>
      <c r="Y14" s="67"/>
      <c r="Z14" s="68"/>
      <c r="AA14" s="69"/>
      <c r="AB14" s="70"/>
    </row>
    <row r="15" spans="1:28" s="71" customFormat="1" ht="30" customHeight="1">
      <c r="A15" s="75">
        <v>11</v>
      </c>
      <c r="B15" s="40" t="s">
        <v>25</v>
      </c>
      <c r="C15" s="40" t="s">
        <v>26</v>
      </c>
      <c r="D15" s="76" t="s">
        <v>42</v>
      </c>
      <c r="E15" s="40" t="s">
        <v>43</v>
      </c>
      <c r="F15" s="49">
        <v>1821</v>
      </c>
      <c r="G15" s="49">
        <v>63</v>
      </c>
      <c r="H15" s="61">
        <v>72600</v>
      </c>
      <c r="I15" s="61">
        <f t="shared" si="1"/>
        <v>4573800</v>
      </c>
      <c r="J15" s="61">
        <v>103000</v>
      </c>
      <c r="K15" s="61">
        <f t="shared" si="3"/>
        <v>6489000</v>
      </c>
      <c r="L15" s="66">
        <f>J15/H15</f>
        <v>1.418732782369146</v>
      </c>
      <c r="M15" s="61"/>
      <c r="N15" s="61"/>
      <c r="O15" s="61"/>
      <c r="P15" s="62">
        <f t="shared" si="0"/>
        <v>1758</v>
      </c>
      <c r="Q15" s="41" t="s">
        <v>336</v>
      </c>
      <c r="R15" s="41" t="s">
        <v>337</v>
      </c>
      <c r="S15" s="41"/>
      <c r="T15" s="41"/>
      <c r="U15" s="40"/>
      <c r="V15" s="41"/>
      <c r="W15" s="77"/>
      <c r="X15" s="1"/>
      <c r="Y15" s="67"/>
      <c r="Z15" s="68"/>
      <c r="AA15" s="69"/>
      <c r="AB15" s="70"/>
    </row>
    <row r="16" spans="1:28" s="71" customFormat="1" ht="30" customHeight="1">
      <c r="A16" s="75">
        <v>12</v>
      </c>
      <c r="B16" s="40" t="s">
        <v>25</v>
      </c>
      <c r="C16" s="40" t="s">
        <v>26</v>
      </c>
      <c r="D16" s="76" t="s">
        <v>44</v>
      </c>
      <c r="E16" s="40" t="s">
        <v>43</v>
      </c>
      <c r="F16" s="49">
        <v>40</v>
      </c>
      <c r="G16" s="49">
        <v>37</v>
      </c>
      <c r="H16" s="61">
        <v>72600</v>
      </c>
      <c r="I16" s="61">
        <f t="shared" si="1"/>
        <v>2686200</v>
      </c>
      <c r="J16" s="61">
        <v>103000</v>
      </c>
      <c r="K16" s="61">
        <f t="shared" si="3"/>
        <v>3811000</v>
      </c>
      <c r="L16" s="66">
        <f>J16/H16</f>
        <v>1.418732782369146</v>
      </c>
      <c r="M16" s="61"/>
      <c r="N16" s="61"/>
      <c r="O16" s="61"/>
      <c r="P16" s="62">
        <f t="shared" si="0"/>
        <v>3</v>
      </c>
      <c r="Q16" s="41" t="s">
        <v>336</v>
      </c>
      <c r="R16" s="41" t="s">
        <v>337</v>
      </c>
      <c r="S16" s="41"/>
      <c r="T16" s="41"/>
      <c r="U16" s="40"/>
      <c r="V16" s="41"/>
      <c r="W16" s="77"/>
      <c r="X16" s="1"/>
      <c r="Y16" s="67"/>
      <c r="Z16" s="68"/>
      <c r="AA16" s="69"/>
      <c r="AB16" s="70"/>
    </row>
    <row r="17" spans="1:28" s="71" customFormat="1" ht="30" customHeight="1">
      <c r="A17" s="75">
        <v>13</v>
      </c>
      <c r="B17" s="40" t="s">
        <v>25</v>
      </c>
      <c r="C17" s="40" t="s">
        <v>26</v>
      </c>
      <c r="D17" s="76" t="s">
        <v>80</v>
      </c>
      <c r="E17" s="40" t="s">
        <v>30</v>
      </c>
      <c r="F17" s="49">
        <v>78</v>
      </c>
      <c r="G17" s="49">
        <v>78</v>
      </c>
      <c r="H17" s="61">
        <v>0</v>
      </c>
      <c r="I17" s="61">
        <f t="shared" si="1"/>
        <v>0</v>
      </c>
      <c r="J17" s="61">
        <v>6850</v>
      </c>
      <c r="K17" s="61">
        <f t="shared" si="3"/>
        <v>534300</v>
      </c>
      <c r="L17" s="66"/>
      <c r="M17" s="61"/>
      <c r="N17" s="61"/>
      <c r="O17" s="61"/>
      <c r="P17" s="62">
        <f t="shared" si="0"/>
        <v>0</v>
      </c>
      <c r="Q17" s="41" t="s">
        <v>103</v>
      </c>
      <c r="R17" s="41" t="s">
        <v>99</v>
      </c>
      <c r="S17" s="41"/>
      <c r="T17" s="41"/>
      <c r="U17" s="40"/>
      <c r="V17" s="41"/>
      <c r="W17" s="77"/>
      <c r="X17" s="1"/>
      <c r="Y17" s="67"/>
      <c r="Z17" s="68"/>
      <c r="AA17" s="69"/>
      <c r="AB17" s="70"/>
    </row>
    <row r="18" spans="1:28" s="71" customFormat="1" ht="30" customHeight="1">
      <c r="A18" s="75">
        <v>14</v>
      </c>
      <c r="B18" s="40" t="s">
        <v>25</v>
      </c>
      <c r="C18" s="40" t="s">
        <v>26</v>
      </c>
      <c r="D18" s="76" t="s">
        <v>45</v>
      </c>
      <c r="E18" s="40" t="s">
        <v>43</v>
      </c>
      <c r="F18" s="49">
        <v>87</v>
      </c>
      <c r="G18" s="49">
        <v>23</v>
      </c>
      <c r="H18" s="61">
        <v>72600</v>
      </c>
      <c r="I18" s="61">
        <f t="shared" si="1"/>
        <v>1669800</v>
      </c>
      <c r="J18" s="61">
        <v>103000</v>
      </c>
      <c r="K18" s="61">
        <f t="shared" si="3"/>
        <v>2369000</v>
      </c>
      <c r="L18" s="66">
        <f t="shared" ref="L18" si="4">J18/H18</f>
        <v>1.418732782369146</v>
      </c>
      <c r="M18" s="61"/>
      <c r="N18" s="61"/>
      <c r="O18" s="61"/>
      <c r="P18" s="62">
        <f t="shared" si="0"/>
        <v>64</v>
      </c>
      <c r="Q18" s="41" t="s">
        <v>336</v>
      </c>
      <c r="R18" s="41" t="s">
        <v>337</v>
      </c>
      <c r="S18" s="41"/>
      <c r="T18" s="41"/>
      <c r="U18" s="40"/>
      <c r="V18" s="41"/>
      <c r="W18" s="77"/>
      <c r="X18" s="1"/>
      <c r="Y18" s="67"/>
      <c r="Z18" s="68"/>
      <c r="AA18" s="69"/>
      <c r="AB18" s="70"/>
    </row>
    <row r="19" spans="1:28" s="71" customFormat="1" ht="30" customHeight="1">
      <c r="A19" s="75">
        <v>15</v>
      </c>
      <c r="B19" s="40" t="s">
        <v>25</v>
      </c>
      <c r="C19" s="40" t="s">
        <v>26</v>
      </c>
      <c r="D19" s="76" t="s">
        <v>32</v>
      </c>
      <c r="E19" s="40" t="s">
        <v>29</v>
      </c>
      <c r="F19" s="49">
        <v>32</v>
      </c>
      <c r="G19" s="49">
        <v>22</v>
      </c>
      <c r="H19" s="61">
        <v>17500</v>
      </c>
      <c r="I19" s="61">
        <f t="shared" si="1"/>
        <v>385000</v>
      </c>
      <c r="J19" s="61"/>
      <c r="K19" s="61"/>
      <c r="L19" s="61"/>
      <c r="M19" s="61"/>
      <c r="N19" s="61">
        <v>4154</v>
      </c>
      <c r="O19" s="61">
        <f>G19*N19</f>
        <v>91388</v>
      </c>
      <c r="P19" s="62">
        <f t="shared" si="0"/>
        <v>10</v>
      </c>
      <c r="Q19" s="41" t="s">
        <v>58</v>
      </c>
      <c r="R19" s="41"/>
      <c r="S19" s="41"/>
      <c r="T19" s="41"/>
      <c r="U19" s="40"/>
      <c r="V19" s="41"/>
      <c r="W19" s="77"/>
      <c r="X19" s="1"/>
      <c r="Y19" s="67"/>
      <c r="Z19" s="68"/>
      <c r="AA19" s="69"/>
      <c r="AB19" s="70"/>
    </row>
    <row r="20" spans="1:28" s="71" customFormat="1" ht="30" customHeight="1">
      <c r="A20" s="75">
        <v>16</v>
      </c>
      <c r="B20" s="40" t="s">
        <v>25</v>
      </c>
      <c r="C20" s="40" t="s">
        <v>26</v>
      </c>
      <c r="D20" s="76" t="s">
        <v>82</v>
      </c>
      <c r="E20" s="40" t="s">
        <v>30</v>
      </c>
      <c r="F20" s="49">
        <v>43</v>
      </c>
      <c r="G20" s="49">
        <v>43</v>
      </c>
      <c r="H20" s="61">
        <v>0</v>
      </c>
      <c r="I20" s="61">
        <f t="shared" si="1"/>
        <v>0</v>
      </c>
      <c r="J20" s="61">
        <v>6850</v>
      </c>
      <c r="K20" s="61">
        <f t="shared" ref="K20:K22" si="5">J20*G20</f>
        <v>294550</v>
      </c>
      <c r="L20" s="66"/>
      <c r="M20" s="61"/>
      <c r="N20" s="61"/>
      <c r="O20" s="61"/>
      <c r="P20" s="62">
        <f t="shared" si="0"/>
        <v>0</v>
      </c>
      <c r="Q20" s="41" t="s">
        <v>57</v>
      </c>
      <c r="R20" s="41" t="s">
        <v>53</v>
      </c>
      <c r="S20" s="41"/>
      <c r="T20" s="41"/>
      <c r="U20" s="40"/>
      <c r="V20" s="41"/>
      <c r="W20" s="77"/>
      <c r="X20" s="1"/>
      <c r="Y20" s="67"/>
      <c r="Z20" s="68"/>
      <c r="AA20" s="69"/>
      <c r="AB20" s="70"/>
    </row>
    <row r="21" spans="1:28" s="71" customFormat="1" ht="30" customHeight="1">
      <c r="A21" s="75">
        <v>17</v>
      </c>
      <c r="B21" s="40" t="s">
        <v>25</v>
      </c>
      <c r="C21" s="40" t="s">
        <v>26</v>
      </c>
      <c r="D21" s="76" t="s">
        <v>83</v>
      </c>
      <c r="E21" s="40" t="s">
        <v>30</v>
      </c>
      <c r="F21" s="49">
        <v>277</v>
      </c>
      <c r="G21" s="49">
        <v>277</v>
      </c>
      <c r="H21" s="61">
        <v>0</v>
      </c>
      <c r="I21" s="61">
        <f t="shared" si="1"/>
        <v>0</v>
      </c>
      <c r="J21" s="61">
        <v>6850</v>
      </c>
      <c r="K21" s="61">
        <f t="shared" si="5"/>
        <v>1897450</v>
      </c>
      <c r="L21" s="66"/>
      <c r="M21" s="61"/>
      <c r="N21" s="61"/>
      <c r="O21" s="61"/>
      <c r="P21" s="62">
        <f t="shared" si="0"/>
        <v>0</v>
      </c>
      <c r="Q21" s="41" t="s">
        <v>57</v>
      </c>
      <c r="R21" s="41" t="s">
        <v>53</v>
      </c>
      <c r="S21" s="41"/>
      <c r="T21" s="41"/>
      <c r="U21" s="40"/>
      <c r="V21" s="41"/>
      <c r="W21" s="77"/>
      <c r="X21" s="1"/>
      <c r="Y21" s="67"/>
      <c r="Z21" s="68"/>
      <c r="AA21" s="69"/>
      <c r="AB21" s="70"/>
    </row>
    <row r="22" spans="1:28" s="71" customFormat="1" ht="30" customHeight="1">
      <c r="A22" s="75">
        <v>18</v>
      </c>
      <c r="B22" s="40" t="s">
        <v>25</v>
      </c>
      <c r="C22" s="40" t="s">
        <v>26</v>
      </c>
      <c r="D22" s="76" t="s">
        <v>46</v>
      </c>
      <c r="E22" s="40" t="s">
        <v>29</v>
      </c>
      <c r="F22" s="49">
        <v>1614</v>
      </c>
      <c r="G22" s="49">
        <v>42</v>
      </c>
      <c r="H22" s="61">
        <v>13400</v>
      </c>
      <c r="I22" s="61">
        <f t="shared" si="1"/>
        <v>562800</v>
      </c>
      <c r="J22" s="61">
        <v>43000</v>
      </c>
      <c r="K22" s="61">
        <f t="shared" si="5"/>
        <v>1806000</v>
      </c>
      <c r="L22" s="66">
        <f t="shared" ref="L22" si="6">J22/H22</f>
        <v>3.2089552238805972</v>
      </c>
      <c r="M22" s="61"/>
      <c r="N22" s="61">
        <v>4154</v>
      </c>
      <c r="O22" s="61">
        <f>G22*N22</f>
        <v>174468</v>
      </c>
      <c r="P22" s="62">
        <f t="shared" si="0"/>
        <v>1572</v>
      </c>
      <c r="Q22" s="41" t="s">
        <v>60</v>
      </c>
      <c r="R22" s="41" t="s">
        <v>55</v>
      </c>
      <c r="S22" s="41"/>
      <c r="T22" s="41"/>
      <c r="U22" s="40"/>
      <c r="V22" s="41"/>
      <c r="W22" s="77"/>
      <c r="X22" s="1"/>
      <c r="Y22" s="67"/>
      <c r="Z22" s="68"/>
      <c r="AA22" s="69"/>
      <c r="AB22" s="70"/>
    </row>
    <row r="23" spans="1:28" s="71" customFormat="1" ht="30" customHeight="1">
      <c r="A23" s="75">
        <v>19</v>
      </c>
      <c r="B23" s="40" t="s">
        <v>25</v>
      </c>
      <c r="C23" s="40" t="s">
        <v>26</v>
      </c>
      <c r="D23" s="76" t="s">
        <v>47</v>
      </c>
      <c r="E23" s="40" t="s">
        <v>29</v>
      </c>
      <c r="F23" s="49">
        <v>83</v>
      </c>
      <c r="G23" s="49">
        <v>79</v>
      </c>
      <c r="H23" s="61">
        <v>3960</v>
      </c>
      <c r="I23" s="61">
        <f t="shared" si="1"/>
        <v>312840</v>
      </c>
      <c r="J23" s="61"/>
      <c r="K23" s="61"/>
      <c r="L23" s="61"/>
      <c r="M23" s="61"/>
      <c r="N23" s="61">
        <v>4154</v>
      </c>
      <c r="O23" s="61">
        <f>G23*N23</f>
        <v>328166</v>
      </c>
      <c r="P23" s="62">
        <f t="shared" si="0"/>
        <v>4</v>
      </c>
      <c r="Q23" s="41" t="s">
        <v>58</v>
      </c>
      <c r="R23" s="41"/>
      <c r="S23" s="41"/>
      <c r="T23" s="41"/>
      <c r="U23" s="40"/>
      <c r="V23" s="41"/>
      <c r="W23" s="77"/>
      <c r="X23" s="1"/>
      <c r="Y23" s="67"/>
      <c r="Z23" s="68"/>
      <c r="AA23" s="69"/>
      <c r="AB23" s="70"/>
    </row>
    <row r="24" spans="1:28" s="71" customFormat="1" ht="30" customHeight="1">
      <c r="A24" s="75">
        <v>20</v>
      </c>
      <c r="B24" s="40" t="s">
        <v>25</v>
      </c>
      <c r="C24" s="40" t="s">
        <v>26</v>
      </c>
      <c r="D24" s="76" t="s">
        <v>48</v>
      </c>
      <c r="E24" s="40" t="s">
        <v>31</v>
      </c>
      <c r="F24" s="49">
        <v>1338</v>
      </c>
      <c r="G24" s="49">
        <v>2</v>
      </c>
      <c r="H24" s="61">
        <v>13400</v>
      </c>
      <c r="I24" s="61">
        <f t="shared" si="1"/>
        <v>26800</v>
      </c>
      <c r="J24" s="61">
        <v>44000</v>
      </c>
      <c r="K24" s="61">
        <f t="shared" ref="K24:K25" si="7">J24*G24</f>
        <v>88000</v>
      </c>
      <c r="L24" s="66">
        <f t="shared" ref="L24" si="8">J24/H24</f>
        <v>3.283582089552239</v>
      </c>
      <c r="M24" s="61"/>
      <c r="N24" s="61">
        <v>4154</v>
      </c>
      <c r="O24" s="61">
        <f>G24*N24</f>
        <v>8308</v>
      </c>
      <c r="P24" s="62">
        <f t="shared" si="0"/>
        <v>1336</v>
      </c>
      <c r="Q24" s="41" t="s">
        <v>336</v>
      </c>
      <c r="R24" s="41" t="s">
        <v>337</v>
      </c>
      <c r="S24" s="41"/>
      <c r="T24" s="41"/>
      <c r="U24" s="40"/>
      <c r="V24" s="41"/>
      <c r="W24" s="77"/>
      <c r="X24" s="1"/>
      <c r="Y24" s="67"/>
      <c r="Z24" s="68"/>
      <c r="AA24" s="69"/>
      <c r="AB24" s="70"/>
    </row>
    <row r="25" spans="1:28" s="71" customFormat="1" ht="30" customHeight="1">
      <c r="A25" s="75">
        <v>21</v>
      </c>
      <c r="B25" s="40" t="s">
        <v>25</v>
      </c>
      <c r="C25" s="40" t="s">
        <v>26</v>
      </c>
      <c r="D25" s="76" t="s">
        <v>97</v>
      </c>
      <c r="E25" s="40" t="s">
        <v>30</v>
      </c>
      <c r="F25" s="49">
        <v>47</v>
      </c>
      <c r="G25" s="49">
        <v>47</v>
      </c>
      <c r="H25" s="61">
        <v>0</v>
      </c>
      <c r="I25" s="61">
        <f t="shared" si="1"/>
        <v>0</v>
      </c>
      <c r="J25" s="61">
        <v>6850</v>
      </c>
      <c r="K25" s="61">
        <f t="shared" si="7"/>
        <v>321950</v>
      </c>
      <c r="L25" s="66"/>
      <c r="M25" s="61"/>
      <c r="N25" s="61"/>
      <c r="O25" s="61"/>
      <c r="P25" s="62">
        <f t="shared" si="0"/>
        <v>0</v>
      </c>
      <c r="Q25" s="41" t="s">
        <v>57</v>
      </c>
      <c r="R25" s="41" t="s">
        <v>53</v>
      </c>
      <c r="S25" s="41"/>
      <c r="T25" s="41"/>
      <c r="U25" s="40"/>
      <c r="V25" s="41"/>
      <c r="W25" s="77"/>
      <c r="X25" s="1"/>
      <c r="Y25" s="67"/>
      <c r="Z25" s="68"/>
      <c r="AA25" s="69"/>
      <c r="AB25" s="70"/>
    </row>
    <row r="26" spans="1:28" s="71" customFormat="1" ht="30" customHeight="1">
      <c r="A26" s="75">
        <v>22</v>
      </c>
      <c r="B26" s="40" t="s">
        <v>25</v>
      </c>
      <c r="C26" s="40" t="s">
        <v>26</v>
      </c>
      <c r="D26" s="76" t="s">
        <v>49</v>
      </c>
      <c r="E26" s="40" t="s">
        <v>31</v>
      </c>
      <c r="F26" s="49">
        <v>60</v>
      </c>
      <c r="G26" s="49">
        <v>58</v>
      </c>
      <c r="H26" s="61">
        <v>3960</v>
      </c>
      <c r="I26" s="61">
        <f t="shared" si="1"/>
        <v>229680</v>
      </c>
      <c r="J26" s="61"/>
      <c r="K26" s="61"/>
      <c r="L26" s="61"/>
      <c r="M26" s="61"/>
      <c r="N26" s="61">
        <v>4154</v>
      </c>
      <c r="O26" s="61">
        <f>G26*N26</f>
        <v>240932</v>
      </c>
      <c r="P26" s="62">
        <f t="shared" si="0"/>
        <v>2</v>
      </c>
      <c r="Q26" s="41" t="s">
        <v>58</v>
      </c>
      <c r="R26" s="41"/>
      <c r="S26" s="41"/>
      <c r="T26" s="41"/>
      <c r="U26" s="40"/>
      <c r="V26" s="41"/>
      <c r="W26" s="77"/>
      <c r="X26" s="1"/>
      <c r="Y26" s="67"/>
      <c r="Z26" s="68"/>
      <c r="AA26" s="69"/>
      <c r="AB26" s="70"/>
    </row>
    <row r="27" spans="1:28" s="71" customFormat="1" ht="30" customHeight="1">
      <c r="A27" s="75">
        <v>23</v>
      </c>
      <c r="B27" s="40" t="s">
        <v>25</v>
      </c>
      <c r="C27" s="40" t="s">
        <v>26</v>
      </c>
      <c r="D27" s="76" t="s">
        <v>33</v>
      </c>
      <c r="E27" s="40" t="s">
        <v>29</v>
      </c>
      <c r="F27" s="49">
        <v>142</v>
      </c>
      <c r="G27" s="49">
        <v>69</v>
      </c>
      <c r="H27" s="61">
        <v>17500</v>
      </c>
      <c r="I27" s="61">
        <f t="shared" si="1"/>
        <v>1207500</v>
      </c>
      <c r="J27" s="61"/>
      <c r="K27" s="61"/>
      <c r="L27" s="61"/>
      <c r="M27" s="61"/>
      <c r="N27" s="61">
        <v>4154</v>
      </c>
      <c r="O27" s="61">
        <f>G27*N27</f>
        <v>286626</v>
      </c>
      <c r="P27" s="62">
        <f t="shared" si="0"/>
        <v>73</v>
      </c>
      <c r="Q27" s="41" t="s">
        <v>58</v>
      </c>
      <c r="R27" s="41"/>
      <c r="S27" s="41"/>
      <c r="T27" s="41"/>
      <c r="U27" s="40"/>
      <c r="V27" s="41"/>
      <c r="W27" s="77"/>
      <c r="X27" s="1"/>
      <c r="Y27" s="67"/>
      <c r="Z27" s="68"/>
      <c r="AA27" s="69"/>
      <c r="AB27" s="70"/>
    </row>
    <row r="28" spans="1:28" s="71" customFormat="1" ht="30" customHeight="1">
      <c r="A28" s="75">
        <v>24</v>
      </c>
      <c r="B28" s="40" t="s">
        <v>25</v>
      </c>
      <c r="C28" s="40" t="s">
        <v>26</v>
      </c>
      <c r="D28" s="76" t="s">
        <v>84</v>
      </c>
      <c r="E28" s="40" t="s">
        <v>30</v>
      </c>
      <c r="F28" s="49">
        <v>725</v>
      </c>
      <c r="G28" s="49">
        <v>725</v>
      </c>
      <c r="H28" s="61">
        <v>0</v>
      </c>
      <c r="I28" s="61">
        <f t="shared" si="1"/>
        <v>0</v>
      </c>
      <c r="J28" s="61">
        <v>6850</v>
      </c>
      <c r="K28" s="61">
        <f>J28*G28</f>
        <v>4966250</v>
      </c>
      <c r="L28" s="66"/>
      <c r="M28" s="61"/>
      <c r="N28" s="61"/>
      <c r="O28" s="61"/>
      <c r="P28" s="62">
        <f t="shared" si="0"/>
        <v>0</v>
      </c>
      <c r="Q28" s="41" t="s">
        <v>104</v>
      </c>
      <c r="R28" s="41" t="s">
        <v>100</v>
      </c>
      <c r="S28" s="41"/>
      <c r="T28" s="41"/>
      <c r="U28" s="40"/>
      <c r="V28" s="41"/>
      <c r="W28" s="77"/>
      <c r="X28" s="1"/>
      <c r="Y28" s="67"/>
      <c r="Z28" s="68"/>
      <c r="AA28" s="69"/>
      <c r="AB28" s="70"/>
    </row>
    <row r="29" spans="1:28" s="71" customFormat="1" ht="30" customHeight="1">
      <c r="A29" s="75">
        <v>25</v>
      </c>
      <c r="B29" s="40" t="s">
        <v>25</v>
      </c>
      <c r="C29" s="40" t="s">
        <v>26</v>
      </c>
      <c r="D29" s="76" t="s">
        <v>50</v>
      </c>
      <c r="E29" s="40" t="s">
        <v>29</v>
      </c>
      <c r="F29" s="49">
        <v>241</v>
      </c>
      <c r="G29" s="49">
        <v>153</v>
      </c>
      <c r="H29" s="61">
        <v>13400</v>
      </c>
      <c r="I29" s="61">
        <f t="shared" si="1"/>
        <v>2050200</v>
      </c>
      <c r="J29" s="61"/>
      <c r="K29" s="61"/>
      <c r="L29" s="61"/>
      <c r="M29" s="61"/>
      <c r="N29" s="61">
        <v>4154</v>
      </c>
      <c r="O29" s="61">
        <f>G29*N29</f>
        <v>635562</v>
      </c>
      <c r="P29" s="62">
        <f t="shared" si="0"/>
        <v>88</v>
      </c>
      <c r="Q29" s="41" t="s">
        <v>58</v>
      </c>
      <c r="R29" s="41"/>
      <c r="S29" s="41"/>
      <c r="T29" s="41"/>
      <c r="U29" s="40"/>
      <c r="V29" s="41"/>
      <c r="W29" s="77"/>
      <c r="X29" s="1"/>
      <c r="Y29" s="67"/>
      <c r="Z29" s="68"/>
      <c r="AA29" s="69"/>
      <c r="AB29" s="70"/>
    </row>
    <row r="30" spans="1:28" s="71" customFormat="1" ht="30" customHeight="1">
      <c r="A30" s="75">
        <v>26</v>
      </c>
      <c r="B30" s="40" t="s">
        <v>25</v>
      </c>
      <c r="C30" s="40" t="s">
        <v>26</v>
      </c>
      <c r="D30" s="76" t="s">
        <v>271</v>
      </c>
      <c r="E30" s="40" t="s">
        <v>29</v>
      </c>
      <c r="F30" s="49">
        <v>594</v>
      </c>
      <c r="G30" s="49">
        <v>183</v>
      </c>
      <c r="H30" s="61">
        <v>19200</v>
      </c>
      <c r="I30" s="61">
        <f t="shared" si="1"/>
        <v>3513600</v>
      </c>
      <c r="J30" s="61"/>
      <c r="K30" s="61"/>
      <c r="L30" s="61"/>
      <c r="M30" s="61"/>
      <c r="N30" s="61">
        <v>4154</v>
      </c>
      <c r="O30" s="61">
        <f>G30*N30</f>
        <v>760182</v>
      </c>
      <c r="P30" s="62">
        <f t="shared" si="0"/>
        <v>411</v>
      </c>
      <c r="Q30" s="41" t="s">
        <v>58</v>
      </c>
      <c r="R30" s="41"/>
      <c r="S30" s="41"/>
      <c r="T30" s="41"/>
      <c r="U30" s="40"/>
      <c r="V30" s="41"/>
      <c r="W30" s="77"/>
      <c r="X30" s="1"/>
      <c r="Y30" s="67"/>
      <c r="Z30" s="68"/>
      <c r="AA30" s="69"/>
      <c r="AB30" s="70"/>
    </row>
    <row r="31" spans="1:28" s="71" customFormat="1" ht="30" customHeight="1">
      <c r="A31" s="75">
        <v>27</v>
      </c>
      <c r="B31" s="40" t="s">
        <v>25</v>
      </c>
      <c r="C31" s="40" t="s">
        <v>26</v>
      </c>
      <c r="D31" s="76" t="s">
        <v>85</v>
      </c>
      <c r="E31" s="40" t="s">
        <v>30</v>
      </c>
      <c r="F31" s="49">
        <v>835</v>
      </c>
      <c r="G31" s="49">
        <v>835</v>
      </c>
      <c r="H31" s="61">
        <v>0</v>
      </c>
      <c r="I31" s="61">
        <f t="shared" si="1"/>
        <v>0</v>
      </c>
      <c r="J31" s="61">
        <v>6850</v>
      </c>
      <c r="K31" s="61">
        <f t="shared" ref="K31:K33" si="9">J31*G31</f>
        <v>5719750</v>
      </c>
      <c r="L31" s="66"/>
      <c r="M31" s="61"/>
      <c r="N31" s="61"/>
      <c r="O31" s="61"/>
      <c r="P31" s="62">
        <f t="shared" si="0"/>
        <v>0</v>
      </c>
      <c r="Q31" s="41" t="s">
        <v>57</v>
      </c>
      <c r="R31" s="41" t="s">
        <v>53</v>
      </c>
      <c r="S31" s="41"/>
      <c r="T31" s="41"/>
      <c r="U31" s="40"/>
      <c r="V31" s="41"/>
      <c r="W31" s="77"/>
      <c r="X31" s="1"/>
      <c r="Y31" s="67"/>
      <c r="Z31" s="68"/>
      <c r="AA31" s="69"/>
      <c r="AB31" s="70"/>
    </row>
    <row r="32" spans="1:28" s="71" customFormat="1" ht="30" customHeight="1">
      <c r="A32" s="75">
        <v>28</v>
      </c>
      <c r="B32" s="40" t="s">
        <v>25</v>
      </c>
      <c r="C32" s="40" t="s">
        <v>26</v>
      </c>
      <c r="D32" s="76" t="s">
        <v>272</v>
      </c>
      <c r="E32" s="40" t="s">
        <v>34</v>
      </c>
      <c r="F32" s="49">
        <v>2725</v>
      </c>
      <c r="G32" s="49">
        <v>54</v>
      </c>
      <c r="H32" s="61">
        <v>14300</v>
      </c>
      <c r="I32" s="61">
        <f t="shared" si="1"/>
        <v>772200</v>
      </c>
      <c r="J32" s="61">
        <f>H32*3</f>
        <v>42900</v>
      </c>
      <c r="K32" s="61">
        <f t="shared" si="9"/>
        <v>2316600</v>
      </c>
      <c r="L32" s="66">
        <f t="shared" ref="L32" si="10">J32/H32</f>
        <v>3</v>
      </c>
      <c r="M32" s="61"/>
      <c r="N32" s="61"/>
      <c r="O32" s="61"/>
      <c r="P32" s="62">
        <f t="shared" si="0"/>
        <v>2671</v>
      </c>
      <c r="Q32" s="41" t="s">
        <v>274</v>
      </c>
      <c r="R32" s="41" t="s">
        <v>54</v>
      </c>
      <c r="S32" s="41"/>
      <c r="T32" s="41"/>
      <c r="U32" s="40"/>
      <c r="V32" s="41"/>
      <c r="W32" s="77"/>
      <c r="X32" s="1"/>
      <c r="Y32" s="67"/>
      <c r="Z32" s="68"/>
      <c r="AA32" s="69"/>
      <c r="AB32" s="70"/>
    </row>
    <row r="33" spans="1:28" s="71" customFormat="1" ht="30" customHeight="1">
      <c r="A33" s="75">
        <v>29</v>
      </c>
      <c r="B33" s="40" t="s">
        <v>25</v>
      </c>
      <c r="C33" s="40" t="s">
        <v>26</v>
      </c>
      <c r="D33" s="76" t="s">
        <v>86</v>
      </c>
      <c r="E33" s="40" t="s">
        <v>30</v>
      </c>
      <c r="F33" s="49">
        <v>173</v>
      </c>
      <c r="G33" s="49">
        <v>173</v>
      </c>
      <c r="H33" s="61">
        <v>0</v>
      </c>
      <c r="I33" s="61">
        <f t="shared" si="1"/>
        <v>0</v>
      </c>
      <c r="J33" s="61">
        <v>6850</v>
      </c>
      <c r="K33" s="61">
        <f t="shared" si="9"/>
        <v>1185050</v>
      </c>
      <c r="L33" s="66"/>
      <c r="M33" s="61"/>
      <c r="N33" s="61"/>
      <c r="O33" s="61"/>
      <c r="P33" s="62">
        <f t="shared" si="0"/>
        <v>0</v>
      </c>
      <c r="Q33" s="41" t="s">
        <v>105</v>
      </c>
      <c r="R33" s="41" t="s">
        <v>101</v>
      </c>
      <c r="S33" s="41"/>
      <c r="T33" s="41"/>
      <c r="U33" s="40"/>
      <c r="V33" s="41"/>
      <c r="W33" s="77"/>
      <c r="X33" s="1"/>
      <c r="Y33" s="67"/>
      <c r="Z33" s="68"/>
      <c r="AA33" s="69"/>
      <c r="AB33" s="70"/>
    </row>
    <row r="34" spans="1:28" s="71" customFormat="1" ht="30" customHeight="1">
      <c r="A34" s="75">
        <v>30</v>
      </c>
      <c r="B34" s="40" t="s">
        <v>25</v>
      </c>
      <c r="C34" s="40" t="s">
        <v>26</v>
      </c>
      <c r="D34" s="76" t="s">
        <v>273</v>
      </c>
      <c r="E34" s="40" t="s">
        <v>34</v>
      </c>
      <c r="F34" s="49">
        <v>25</v>
      </c>
      <c r="G34" s="49">
        <v>20</v>
      </c>
      <c r="H34" s="61">
        <v>7590</v>
      </c>
      <c r="I34" s="61">
        <f t="shared" si="1"/>
        <v>151800</v>
      </c>
      <c r="J34" s="61"/>
      <c r="K34" s="61"/>
      <c r="L34" s="61"/>
      <c r="M34" s="61"/>
      <c r="N34" s="61"/>
      <c r="O34" s="61"/>
      <c r="P34" s="62">
        <f t="shared" si="0"/>
        <v>5</v>
      </c>
      <c r="Q34" s="41" t="s">
        <v>58</v>
      </c>
      <c r="R34" s="41"/>
      <c r="S34" s="41"/>
      <c r="T34" s="41"/>
      <c r="U34" s="40"/>
      <c r="V34" s="41"/>
      <c r="W34" s="77"/>
      <c r="X34" s="1"/>
      <c r="Y34" s="67"/>
      <c r="Z34" s="68"/>
      <c r="AA34" s="69"/>
      <c r="AB34" s="70"/>
    </row>
    <row r="35" spans="1:28" s="71" customFormat="1" ht="30" customHeight="1">
      <c r="A35" s="75">
        <v>31</v>
      </c>
      <c r="B35" s="40" t="s">
        <v>25</v>
      </c>
      <c r="C35" s="40" t="s">
        <v>26</v>
      </c>
      <c r="D35" s="76" t="s">
        <v>35</v>
      </c>
      <c r="E35" s="40" t="s">
        <v>29</v>
      </c>
      <c r="F35" s="49">
        <v>692</v>
      </c>
      <c r="G35" s="49">
        <v>140</v>
      </c>
      <c r="H35" s="61">
        <v>0</v>
      </c>
      <c r="I35" s="61">
        <f t="shared" si="1"/>
        <v>0</v>
      </c>
      <c r="J35" s="61">
        <v>43000</v>
      </c>
      <c r="K35" s="61">
        <f>J35*G35</f>
        <v>6020000</v>
      </c>
      <c r="L35" s="66"/>
      <c r="M35" s="61"/>
      <c r="N35" s="61">
        <v>4154</v>
      </c>
      <c r="O35" s="61">
        <f>G35*N35</f>
        <v>581560</v>
      </c>
      <c r="P35" s="62">
        <f t="shared" si="0"/>
        <v>552</v>
      </c>
      <c r="Q35" s="41" t="s">
        <v>340</v>
      </c>
      <c r="R35" s="41" t="s">
        <v>341</v>
      </c>
      <c r="S35" s="41"/>
      <c r="T35" s="41"/>
      <c r="U35" s="40"/>
      <c r="V35" s="41"/>
      <c r="W35" s="77"/>
      <c r="X35" s="1"/>
      <c r="Y35" s="67"/>
      <c r="Z35" s="68"/>
      <c r="AA35" s="69"/>
      <c r="AB35" s="70"/>
    </row>
    <row r="36" spans="1:28" s="71" customFormat="1" ht="30" customHeight="1">
      <c r="A36" s="75">
        <v>32</v>
      </c>
      <c r="B36" s="40" t="s">
        <v>25</v>
      </c>
      <c r="C36" s="40" t="s">
        <v>26</v>
      </c>
      <c r="D36" s="76" t="s">
        <v>36</v>
      </c>
      <c r="E36" s="40" t="s">
        <v>29</v>
      </c>
      <c r="F36" s="49">
        <v>335</v>
      </c>
      <c r="G36" s="49">
        <v>335</v>
      </c>
      <c r="H36" s="61">
        <v>7590</v>
      </c>
      <c r="I36" s="61">
        <f t="shared" si="1"/>
        <v>2542650</v>
      </c>
      <c r="J36" s="61"/>
      <c r="K36" s="61"/>
      <c r="L36" s="61"/>
      <c r="M36" s="61"/>
      <c r="N36" s="61">
        <v>4154</v>
      </c>
      <c r="O36" s="61">
        <f>G36*N36</f>
        <v>1391590</v>
      </c>
      <c r="P36" s="62">
        <f t="shared" si="0"/>
        <v>0</v>
      </c>
      <c r="Q36" s="41" t="s">
        <v>58</v>
      </c>
      <c r="R36" s="41"/>
      <c r="S36" s="41"/>
      <c r="T36" s="41"/>
      <c r="U36" s="40"/>
      <c r="V36" s="41"/>
      <c r="W36" s="77"/>
      <c r="X36" s="1"/>
      <c r="Y36" s="67"/>
      <c r="Z36" s="68"/>
      <c r="AA36" s="69"/>
      <c r="AB36" s="70"/>
    </row>
    <row r="37" spans="1:28" s="71" customFormat="1" ht="30" customHeight="1">
      <c r="A37" s="75">
        <v>33</v>
      </c>
      <c r="B37" s="40" t="s">
        <v>25</v>
      </c>
      <c r="C37" s="40" t="s">
        <v>26</v>
      </c>
      <c r="D37" s="76" t="s">
        <v>275</v>
      </c>
      <c r="E37" s="40" t="s">
        <v>29</v>
      </c>
      <c r="F37" s="49">
        <v>1336</v>
      </c>
      <c r="G37" s="49">
        <v>2</v>
      </c>
      <c r="H37" s="61">
        <v>17500</v>
      </c>
      <c r="I37" s="61">
        <f t="shared" si="1"/>
        <v>35000</v>
      </c>
      <c r="J37" s="61">
        <v>43000</v>
      </c>
      <c r="K37" s="61">
        <f t="shared" ref="K37:K46" si="11">J37*G37</f>
        <v>86000</v>
      </c>
      <c r="L37" s="66">
        <f t="shared" ref="L37:L46" si="12">J37/H37</f>
        <v>2.4571428571428573</v>
      </c>
      <c r="M37" s="61"/>
      <c r="N37" s="61">
        <v>4154</v>
      </c>
      <c r="O37" s="61">
        <f>G37*N37</f>
        <v>8308</v>
      </c>
      <c r="P37" s="62">
        <f t="shared" si="0"/>
        <v>1334</v>
      </c>
      <c r="Q37" s="41" t="s">
        <v>277</v>
      </c>
      <c r="R37" s="41" t="s">
        <v>276</v>
      </c>
      <c r="S37" s="41"/>
      <c r="T37" s="41"/>
      <c r="U37" s="40"/>
      <c r="V37" s="41"/>
      <c r="W37" s="77"/>
      <c r="X37" s="1"/>
      <c r="Y37" s="67"/>
      <c r="Z37" s="68"/>
      <c r="AA37" s="69"/>
      <c r="AB37" s="70"/>
    </row>
    <row r="38" spans="1:28" s="71" customFormat="1" ht="30" customHeight="1">
      <c r="A38" s="75">
        <v>34</v>
      </c>
      <c r="B38" s="40" t="s">
        <v>25</v>
      </c>
      <c r="C38" s="40" t="s">
        <v>26</v>
      </c>
      <c r="D38" s="76" t="s">
        <v>52</v>
      </c>
      <c r="E38" s="40" t="s">
        <v>34</v>
      </c>
      <c r="F38" s="49">
        <v>8231</v>
      </c>
      <c r="G38" s="49">
        <v>18</v>
      </c>
      <c r="H38" s="61">
        <v>904</v>
      </c>
      <c r="I38" s="61">
        <f t="shared" si="1"/>
        <v>16272</v>
      </c>
      <c r="J38" s="61">
        <v>42900</v>
      </c>
      <c r="K38" s="61">
        <f t="shared" si="11"/>
        <v>772200</v>
      </c>
      <c r="L38" s="66">
        <f t="shared" si="12"/>
        <v>47.455752212389378</v>
      </c>
      <c r="M38" s="61"/>
      <c r="N38" s="61"/>
      <c r="O38" s="61"/>
      <c r="P38" s="62">
        <f t="shared" si="0"/>
        <v>8213</v>
      </c>
      <c r="Q38" s="41" t="s">
        <v>61</v>
      </c>
      <c r="R38" s="41" t="s">
        <v>102</v>
      </c>
      <c r="S38" s="41"/>
      <c r="T38" s="41"/>
      <c r="U38" s="40"/>
      <c r="V38" s="41"/>
      <c r="W38" s="77"/>
      <c r="X38" s="1"/>
      <c r="Y38" s="67"/>
      <c r="Z38" s="68"/>
      <c r="AA38" s="69"/>
      <c r="AB38" s="70"/>
    </row>
    <row r="39" spans="1:28" s="71" customFormat="1" ht="30" customHeight="1">
      <c r="A39" s="75">
        <v>35</v>
      </c>
      <c r="B39" s="40" t="s">
        <v>25</v>
      </c>
      <c r="C39" s="40" t="s">
        <v>64</v>
      </c>
      <c r="D39" s="76" t="s">
        <v>62</v>
      </c>
      <c r="E39" s="40" t="s">
        <v>31</v>
      </c>
      <c r="F39" s="49">
        <v>671</v>
      </c>
      <c r="G39" s="49">
        <v>51</v>
      </c>
      <c r="H39" s="61">
        <v>14700</v>
      </c>
      <c r="I39" s="61">
        <f t="shared" si="1"/>
        <v>749700</v>
      </c>
      <c r="J39" s="61">
        <v>44000</v>
      </c>
      <c r="K39" s="61">
        <f t="shared" si="11"/>
        <v>2244000</v>
      </c>
      <c r="L39" s="66">
        <f t="shared" si="12"/>
        <v>2.9931972789115648</v>
      </c>
      <c r="M39" s="61"/>
      <c r="N39" s="61">
        <v>4154</v>
      </c>
      <c r="O39" s="61">
        <f>G39*N39</f>
        <v>211854</v>
      </c>
      <c r="P39" s="62">
        <f t="shared" si="0"/>
        <v>620</v>
      </c>
      <c r="Q39" s="41" t="s">
        <v>244</v>
      </c>
      <c r="R39" s="41" t="s">
        <v>207</v>
      </c>
      <c r="S39" s="41"/>
      <c r="T39" s="41"/>
      <c r="U39" s="40"/>
      <c r="V39" s="41"/>
      <c r="W39" s="77"/>
      <c r="X39" s="1"/>
      <c r="Y39" s="67"/>
      <c r="Z39" s="68"/>
      <c r="AA39" s="69"/>
      <c r="AB39" s="70"/>
    </row>
    <row r="40" spans="1:28" s="71" customFormat="1" ht="30" customHeight="1">
      <c r="A40" s="75">
        <v>36</v>
      </c>
      <c r="B40" s="40" t="s">
        <v>25</v>
      </c>
      <c r="C40" s="40" t="s">
        <v>64</v>
      </c>
      <c r="D40" s="76" t="s">
        <v>141</v>
      </c>
      <c r="E40" s="40" t="s">
        <v>31</v>
      </c>
      <c r="F40" s="49">
        <v>1336</v>
      </c>
      <c r="G40" s="49">
        <v>30</v>
      </c>
      <c r="H40" s="61">
        <v>11200</v>
      </c>
      <c r="I40" s="61">
        <f t="shared" si="1"/>
        <v>336000</v>
      </c>
      <c r="J40" s="61">
        <v>44000</v>
      </c>
      <c r="K40" s="61">
        <f t="shared" si="11"/>
        <v>1320000</v>
      </c>
      <c r="L40" s="66">
        <f t="shared" si="12"/>
        <v>3.9285714285714284</v>
      </c>
      <c r="M40" s="61"/>
      <c r="N40" s="61">
        <v>4154</v>
      </c>
      <c r="O40" s="61">
        <f>G40*N40</f>
        <v>124620</v>
      </c>
      <c r="P40" s="62">
        <f t="shared" si="0"/>
        <v>1306</v>
      </c>
      <c r="Q40" s="41" t="s">
        <v>245</v>
      </c>
      <c r="R40" s="41" t="s">
        <v>208</v>
      </c>
      <c r="S40" s="41"/>
      <c r="T40" s="41"/>
      <c r="U40" s="40"/>
      <c r="V40" s="41"/>
      <c r="W40" s="77"/>
      <c r="X40" s="1"/>
      <c r="Y40" s="67"/>
      <c r="Z40" s="68"/>
      <c r="AA40" s="69"/>
      <c r="AB40" s="70"/>
    </row>
    <row r="41" spans="1:28" s="71" customFormat="1" ht="30" customHeight="1">
      <c r="A41" s="75">
        <v>37</v>
      </c>
      <c r="B41" s="40" t="s">
        <v>25</v>
      </c>
      <c r="C41" s="40" t="s">
        <v>64</v>
      </c>
      <c r="D41" s="76" t="s">
        <v>142</v>
      </c>
      <c r="E41" s="40" t="s">
        <v>31</v>
      </c>
      <c r="F41" s="49">
        <v>767</v>
      </c>
      <c r="G41" s="49">
        <v>127</v>
      </c>
      <c r="H41" s="61">
        <v>11200</v>
      </c>
      <c r="I41" s="61">
        <f t="shared" si="1"/>
        <v>1422400</v>
      </c>
      <c r="J41" s="61">
        <v>44000</v>
      </c>
      <c r="K41" s="61">
        <f t="shared" si="11"/>
        <v>5588000</v>
      </c>
      <c r="L41" s="66">
        <f t="shared" si="12"/>
        <v>3.9285714285714284</v>
      </c>
      <c r="M41" s="61"/>
      <c r="N41" s="61">
        <v>4154</v>
      </c>
      <c r="O41" s="61">
        <f>G41*N41</f>
        <v>527558</v>
      </c>
      <c r="P41" s="62">
        <f t="shared" si="0"/>
        <v>640</v>
      </c>
      <c r="Q41" s="41" t="s">
        <v>246</v>
      </c>
      <c r="R41" s="41" t="s">
        <v>26</v>
      </c>
      <c r="S41" s="41"/>
      <c r="T41" s="41"/>
      <c r="U41" s="40"/>
      <c r="V41" s="41"/>
      <c r="W41" s="77"/>
      <c r="X41" s="1"/>
      <c r="Y41" s="67"/>
      <c r="Z41" s="68"/>
      <c r="AA41" s="69"/>
      <c r="AB41" s="70"/>
    </row>
    <row r="42" spans="1:28" s="71" customFormat="1" ht="30" customHeight="1">
      <c r="A42" s="75">
        <v>38</v>
      </c>
      <c r="B42" s="40" t="s">
        <v>25</v>
      </c>
      <c r="C42" s="40" t="s">
        <v>64</v>
      </c>
      <c r="D42" s="76" t="s">
        <v>399</v>
      </c>
      <c r="E42" s="40" t="s">
        <v>349</v>
      </c>
      <c r="F42" s="49">
        <v>1884</v>
      </c>
      <c r="G42" s="49">
        <v>6</v>
      </c>
      <c r="H42" s="61">
        <v>11200</v>
      </c>
      <c r="I42" s="61">
        <f>G42*H42</f>
        <v>67200</v>
      </c>
      <c r="J42" s="61">
        <v>44000</v>
      </c>
      <c r="K42" s="61">
        <f>J42*G42</f>
        <v>264000</v>
      </c>
      <c r="L42" s="66">
        <f>J42/H42</f>
        <v>3.9285714285714284</v>
      </c>
      <c r="M42" s="61"/>
      <c r="N42" s="61">
        <v>4154</v>
      </c>
      <c r="O42" s="61">
        <f>G42*N42</f>
        <v>24924</v>
      </c>
      <c r="P42" s="62">
        <f t="shared" si="0"/>
        <v>1878</v>
      </c>
      <c r="Q42" s="41" t="s">
        <v>401</v>
      </c>
      <c r="R42" s="41" t="s">
        <v>403</v>
      </c>
      <c r="S42" s="41"/>
      <c r="T42" s="41"/>
      <c r="U42" s="40"/>
      <c r="V42" s="41"/>
      <c r="W42" s="77"/>
      <c r="X42" s="1"/>
      <c r="Y42" s="67"/>
      <c r="Z42" s="68"/>
      <c r="AA42" s="69"/>
      <c r="AB42" s="70"/>
    </row>
    <row r="43" spans="1:28" s="71" customFormat="1" ht="30" customHeight="1">
      <c r="A43" s="75">
        <v>39</v>
      </c>
      <c r="B43" s="40" t="s">
        <v>25</v>
      </c>
      <c r="C43" s="40" t="s">
        <v>64</v>
      </c>
      <c r="D43" s="76" t="s">
        <v>65</v>
      </c>
      <c r="E43" s="40" t="s">
        <v>29</v>
      </c>
      <c r="F43" s="49">
        <v>45</v>
      </c>
      <c r="G43" s="49">
        <v>45</v>
      </c>
      <c r="H43" s="61">
        <v>14300</v>
      </c>
      <c r="I43" s="61">
        <f t="shared" si="1"/>
        <v>643500</v>
      </c>
      <c r="J43" s="61">
        <v>43000</v>
      </c>
      <c r="K43" s="61">
        <f t="shared" si="11"/>
        <v>1935000</v>
      </c>
      <c r="L43" s="66">
        <f t="shared" si="12"/>
        <v>3.0069930069930071</v>
      </c>
      <c r="M43" s="61"/>
      <c r="N43" s="61">
        <v>4154</v>
      </c>
      <c r="O43" s="61">
        <f>G43*N43</f>
        <v>186930</v>
      </c>
      <c r="P43" s="62">
        <f t="shared" si="0"/>
        <v>0</v>
      </c>
      <c r="Q43" s="41" t="s">
        <v>57</v>
      </c>
      <c r="R43" s="41" t="s">
        <v>53</v>
      </c>
      <c r="S43" s="41"/>
      <c r="T43" s="41"/>
      <c r="U43" s="40"/>
      <c r="V43" s="41"/>
      <c r="W43" s="77"/>
      <c r="X43" s="1"/>
      <c r="Y43" s="67"/>
      <c r="Z43" s="68"/>
      <c r="AA43" s="69"/>
      <c r="AB43" s="70"/>
    </row>
    <row r="44" spans="1:28" s="71" customFormat="1" ht="30" customHeight="1">
      <c r="A44" s="75">
        <v>40</v>
      </c>
      <c r="B44" s="40" t="s">
        <v>25</v>
      </c>
      <c r="C44" s="40" t="s">
        <v>64</v>
      </c>
      <c r="D44" s="76" t="s">
        <v>66</v>
      </c>
      <c r="E44" s="40" t="s">
        <v>30</v>
      </c>
      <c r="F44" s="49">
        <v>314</v>
      </c>
      <c r="G44" s="49">
        <v>314</v>
      </c>
      <c r="H44" s="61">
        <v>0</v>
      </c>
      <c r="I44" s="61">
        <f t="shared" si="1"/>
        <v>0</v>
      </c>
      <c r="J44" s="61">
        <v>2850</v>
      </c>
      <c r="K44" s="61">
        <f t="shared" si="11"/>
        <v>894900</v>
      </c>
      <c r="L44" s="66"/>
      <c r="M44" s="61"/>
      <c r="N44" s="61"/>
      <c r="O44" s="61"/>
      <c r="P44" s="62">
        <f t="shared" si="0"/>
        <v>0</v>
      </c>
      <c r="Q44" s="41" t="s">
        <v>230</v>
      </c>
      <c r="R44" s="41" t="s">
        <v>196</v>
      </c>
      <c r="S44" s="41"/>
      <c r="T44" s="41"/>
      <c r="U44" s="40"/>
      <c r="V44" s="41"/>
      <c r="W44" s="77"/>
      <c r="X44" s="1"/>
      <c r="Y44" s="67"/>
      <c r="Z44" s="68"/>
      <c r="AA44" s="69"/>
      <c r="AB44" s="70"/>
    </row>
    <row r="45" spans="1:28" s="71" customFormat="1" ht="30" customHeight="1">
      <c r="A45" s="75">
        <v>41</v>
      </c>
      <c r="B45" s="40" t="s">
        <v>25</v>
      </c>
      <c r="C45" s="40" t="s">
        <v>64</v>
      </c>
      <c r="D45" s="76" t="s">
        <v>67</v>
      </c>
      <c r="E45" s="40" t="s">
        <v>29</v>
      </c>
      <c r="F45" s="49">
        <v>739</v>
      </c>
      <c r="G45" s="49">
        <v>103</v>
      </c>
      <c r="H45" s="61">
        <v>18000</v>
      </c>
      <c r="I45" s="61">
        <f t="shared" si="1"/>
        <v>1854000</v>
      </c>
      <c r="J45" s="61">
        <v>43000</v>
      </c>
      <c r="K45" s="61">
        <f t="shared" si="11"/>
        <v>4429000</v>
      </c>
      <c r="L45" s="66">
        <f t="shared" si="12"/>
        <v>2.3888888888888888</v>
      </c>
      <c r="M45" s="61"/>
      <c r="N45" s="61">
        <v>4154</v>
      </c>
      <c r="O45" s="61">
        <f>G45*N45</f>
        <v>427862</v>
      </c>
      <c r="P45" s="62">
        <f t="shared" si="0"/>
        <v>636</v>
      </c>
      <c r="Q45" s="41" t="s">
        <v>231</v>
      </c>
      <c r="R45" s="41" t="s">
        <v>430</v>
      </c>
      <c r="S45" s="41"/>
      <c r="T45" s="41"/>
      <c r="U45" s="40"/>
      <c r="V45" s="41"/>
      <c r="W45" s="77"/>
      <c r="X45" s="1"/>
      <c r="Y45" s="67"/>
      <c r="Z45" s="68"/>
      <c r="AA45" s="69"/>
      <c r="AB45" s="70"/>
    </row>
    <row r="46" spans="1:28" s="71" customFormat="1" ht="30" customHeight="1">
      <c r="A46" s="75">
        <v>42</v>
      </c>
      <c r="B46" s="40" t="s">
        <v>25</v>
      </c>
      <c r="C46" s="40" t="s">
        <v>64</v>
      </c>
      <c r="D46" s="76" t="s">
        <v>68</v>
      </c>
      <c r="E46" s="40" t="s">
        <v>29</v>
      </c>
      <c r="F46" s="49">
        <v>59</v>
      </c>
      <c r="G46" s="49">
        <v>59</v>
      </c>
      <c r="H46" s="61">
        <v>18000</v>
      </c>
      <c r="I46" s="61">
        <f t="shared" si="1"/>
        <v>1062000</v>
      </c>
      <c r="J46" s="61">
        <v>43000</v>
      </c>
      <c r="K46" s="61">
        <f t="shared" si="11"/>
        <v>2537000</v>
      </c>
      <c r="L46" s="66">
        <f t="shared" si="12"/>
        <v>2.3888888888888888</v>
      </c>
      <c r="M46" s="61"/>
      <c r="N46" s="61">
        <v>4154</v>
      </c>
      <c r="O46" s="61">
        <f>G46*N46</f>
        <v>245086</v>
      </c>
      <c r="P46" s="62">
        <f t="shared" si="0"/>
        <v>0</v>
      </c>
      <c r="Q46" s="41" t="s">
        <v>231</v>
      </c>
      <c r="R46" s="41" t="s">
        <v>430</v>
      </c>
      <c r="S46" s="41"/>
      <c r="T46" s="41"/>
      <c r="U46" s="40"/>
      <c r="V46" s="41"/>
      <c r="W46" s="77"/>
      <c r="X46" s="1"/>
      <c r="Y46" s="67"/>
      <c r="Z46" s="68"/>
      <c r="AA46" s="69"/>
      <c r="AB46" s="70"/>
    </row>
    <row r="47" spans="1:28" s="71" customFormat="1" ht="30" customHeight="1">
      <c r="A47" s="75">
        <v>43</v>
      </c>
      <c r="B47" s="40" t="s">
        <v>25</v>
      </c>
      <c r="C47" s="40" t="s">
        <v>64</v>
      </c>
      <c r="D47" s="76" t="s">
        <v>70</v>
      </c>
      <c r="E47" s="40" t="s">
        <v>29</v>
      </c>
      <c r="F47" s="49">
        <v>326</v>
      </c>
      <c r="G47" s="49">
        <v>326</v>
      </c>
      <c r="H47" s="61">
        <v>6930</v>
      </c>
      <c r="I47" s="61">
        <f t="shared" si="1"/>
        <v>2259180</v>
      </c>
      <c r="J47" s="61"/>
      <c r="K47" s="61"/>
      <c r="L47" s="61"/>
      <c r="M47" s="61"/>
      <c r="N47" s="61">
        <v>4154</v>
      </c>
      <c r="O47" s="61">
        <f>G47*N47</f>
        <v>1354204</v>
      </c>
      <c r="P47" s="62">
        <f t="shared" si="0"/>
        <v>0</v>
      </c>
      <c r="Q47" s="41" t="s">
        <v>58</v>
      </c>
      <c r="R47" s="41"/>
      <c r="S47" s="41"/>
      <c r="T47" s="41"/>
      <c r="U47" s="40"/>
      <c r="V47" s="41"/>
      <c r="W47" s="77"/>
      <c r="X47" s="1"/>
      <c r="Y47" s="67"/>
      <c r="Z47" s="68"/>
      <c r="AA47" s="69"/>
      <c r="AB47" s="70"/>
    </row>
    <row r="48" spans="1:28" s="71" customFormat="1" ht="30" customHeight="1">
      <c r="A48" s="75">
        <v>44</v>
      </c>
      <c r="B48" s="40" t="s">
        <v>25</v>
      </c>
      <c r="C48" s="40" t="s">
        <v>64</v>
      </c>
      <c r="D48" s="76" t="s">
        <v>71</v>
      </c>
      <c r="E48" s="40" t="s">
        <v>31</v>
      </c>
      <c r="F48" s="49">
        <v>1004</v>
      </c>
      <c r="G48" s="49">
        <v>141</v>
      </c>
      <c r="H48" s="61">
        <v>18000</v>
      </c>
      <c r="I48" s="61">
        <f t="shared" si="1"/>
        <v>2538000</v>
      </c>
      <c r="J48" s="61">
        <v>44000</v>
      </c>
      <c r="K48" s="61">
        <f t="shared" ref="K48:K49" si="13">J48*G48</f>
        <v>6204000</v>
      </c>
      <c r="L48" s="66">
        <f t="shared" ref="L48" si="14">J48/H48</f>
        <v>2.4444444444444446</v>
      </c>
      <c r="M48" s="61"/>
      <c r="N48" s="61">
        <v>4154</v>
      </c>
      <c r="O48" s="61">
        <f>G48*N48</f>
        <v>585714</v>
      </c>
      <c r="P48" s="62">
        <f t="shared" si="0"/>
        <v>863</v>
      </c>
      <c r="Q48" s="41" t="s">
        <v>231</v>
      </c>
      <c r="R48" s="41" t="s">
        <v>430</v>
      </c>
      <c r="S48" s="41"/>
      <c r="T48" s="41"/>
      <c r="U48" s="40"/>
      <c r="V48" s="41"/>
      <c r="W48" s="77"/>
      <c r="X48" s="1"/>
      <c r="Y48" s="67"/>
      <c r="Z48" s="68"/>
      <c r="AA48" s="69"/>
      <c r="AB48" s="70"/>
    </row>
    <row r="49" spans="1:28" s="71" customFormat="1" ht="30" customHeight="1">
      <c r="A49" s="75">
        <v>45</v>
      </c>
      <c r="B49" s="40" t="s">
        <v>25</v>
      </c>
      <c r="C49" s="40" t="s">
        <v>64</v>
      </c>
      <c r="D49" s="76" t="s">
        <v>72</v>
      </c>
      <c r="E49" s="40" t="s">
        <v>30</v>
      </c>
      <c r="F49" s="49">
        <v>94</v>
      </c>
      <c r="G49" s="49">
        <v>94</v>
      </c>
      <c r="H49" s="61">
        <v>0</v>
      </c>
      <c r="I49" s="61">
        <f t="shared" si="1"/>
        <v>0</v>
      </c>
      <c r="J49" s="61">
        <v>2850</v>
      </c>
      <c r="K49" s="61">
        <f t="shared" si="13"/>
        <v>267900</v>
      </c>
      <c r="L49" s="66"/>
      <c r="M49" s="61"/>
      <c r="N49" s="61"/>
      <c r="O49" s="61"/>
      <c r="P49" s="62">
        <f t="shared" si="0"/>
        <v>0</v>
      </c>
      <c r="Q49" s="41" t="s">
        <v>232</v>
      </c>
      <c r="R49" s="41"/>
      <c r="S49" s="41"/>
      <c r="T49" s="41"/>
      <c r="U49" s="40"/>
      <c r="V49" s="41"/>
      <c r="W49" s="77"/>
      <c r="X49" s="1"/>
      <c r="Y49" s="67"/>
      <c r="Z49" s="68"/>
      <c r="AA49" s="69"/>
      <c r="AB49" s="70"/>
    </row>
    <row r="50" spans="1:28" s="71" customFormat="1" ht="30" customHeight="1">
      <c r="A50" s="75">
        <v>46</v>
      </c>
      <c r="B50" s="40" t="s">
        <v>25</v>
      </c>
      <c r="C50" s="40" t="s">
        <v>64</v>
      </c>
      <c r="D50" s="76" t="s">
        <v>73</v>
      </c>
      <c r="E50" s="40" t="s">
        <v>31</v>
      </c>
      <c r="F50" s="49">
        <v>526</v>
      </c>
      <c r="G50" s="49">
        <v>526</v>
      </c>
      <c r="H50" s="61">
        <v>6930</v>
      </c>
      <c r="I50" s="61">
        <f t="shared" si="1"/>
        <v>3645180</v>
      </c>
      <c r="J50" s="61"/>
      <c r="K50" s="61"/>
      <c r="L50" s="61"/>
      <c r="M50" s="61"/>
      <c r="N50" s="61">
        <v>4154</v>
      </c>
      <c r="O50" s="61">
        <f>G50*N50</f>
        <v>2185004</v>
      </c>
      <c r="P50" s="62">
        <f t="shared" si="0"/>
        <v>0</v>
      </c>
      <c r="Q50" s="41" t="s">
        <v>58</v>
      </c>
      <c r="R50" s="41"/>
      <c r="S50" s="41"/>
      <c r="T50" s="41"/>
      <c r="U50" s="40"/>
      <c r="V50" s="41"/>
      <c r="W50" s="77"/>
      <c r="X50" s="1"/>
      <c r="Y50" s="67"/>
      <c r="Z50" s="68"/>
      <c r="AA50" s="69"/>
      <c r="AB50" s="70"/>
    </row>
    <row r="51" spans="1:28" s="71" customFormat="1" ht="30" customHeight="1">
      <c r="A51" s="75">
        <v>47</v>
      </c>
      <c r="B51" s="40" t="s">
        <v>25</v>
      </c>
      <c r="C51" s="40" t="s">
        <v>64</v>
      </c>
      <c r="D51" s="76" t="s">
        <v>74</v>
      </c>
      <c r="E51" s="40" t="s">
        <v>31</v>
      </c>
      <c r="F51" s="49">
        <v>784</v>
      </c>
      <c r="G51" s="49">
        <v>290</v>
      </c>
      <c r="H51" s="61">
        <v>18000</v>
      </c>
      <c r="I51" s="61">
        <f t="shared" si="1"/>
        <v>5220000</v>
      </c>
      <c r="J51" s="61">
        <v>44000</v>
      </c>
      <c r="K51" s="61">
        <f t="shared" ref="K51:K63" si="15">J51*G51</f>
        <v>12760000</v>
      </c>
      <c r="L51" s="66">
        <f t="shared" ref="L51:L62" si="16">J51/H51</f>
        <v>2.4444444444444446</v>
      </c>
      <c r="M51" s="61"/>
      <c r="N51" s="61">
        <v>4154</v>
      </c>
      <c r="O51" s="61">
        <f>G51*N51</f>
        <v>1204660</v>
      </c>
      <c r="P51" s="62">
        <f t="shared" si="0"/>
        <v>494</v>
      </c>
      <c r="Q51" s="41" t="s">
        <v>233</v>
      </c>
      <c r="R51" s="41" t="s">
        <v>35</v>
      </c>
      <c r="S51" s="41"/>
      <c r="T51" s="41"/>
      <c r="U51" s="40"/>
      <c r="V51" s="41"/>
      <c r="W51" s="77"/>
      <c r="X51" s="1"/>
      <c r="Y51" s="67"/>
      <c r="Z51" s="68"/>
      <c r="AA51" s="69"/>
      <c r="AB51" s="70"/>
    </row>
    <row r="52" spans="1:28" s="71" customFormat="1" ht="30" customHeight="1">
      <c r="A52" s="75">
        <v>48</v>
      </c>
      <c r="B52" s="40" t="s">
        <v>25</v>
      </c>
      <c r="C52" s="40" t="s">
        <v>64</v>
      </c>
      <c r="D52" s="76" t="s">
        <v>75</v>
      </c>
      <c r="E52" s="40" t="s">
        <v>30</v>
      </c>
      <c r="F52" s="49">
        <v>750</v>
      </c>
      <c r="G52" s="49">
        <v>750</v>
      </c>
      <c r="H52" s="61">
        <v>0</v>
      </c>
      <c r="I52" s="61">
        <f t="shared" si="1"/>
        <v>0</v>
      </c>
      <c r="J52" s="61">
        <v>2850</v>
      </c>
      <c r="K52" s="61">
        <f t="shared" si="15"/>
        <v>2137500</v>
      </c>
      <c r="L52" s="66"/>
      <c r="M52" s="61"/>
      <c r="N52" s="61"/>
      <c r="O52" s="61"/>
      <c r="P52" s="62">
        <f t="shared" si="0"/>
        <v>0</v>
      </c>
      <c r="Q52" s="41" t="s">
        <v>234</v>
      </c>
      <c r="R52" s="41" t="s">
        <v>198</v>
      </c>
      <c r="S52" s="41"/>
      <c r="T52" s="41"/>
      <c r="U52" s="40"/>
      <c r="V52" s="41"/>
      <c r="W52" s="77"/>
      <c r="X52" s="1"/>
      <c r="Y52" s="67"/>
      <c r="Z52" s="68"/>
      <c r="AA52" s="69"/>
      <c r="AB52" s="70"/>
    </row>
    <row r="53" spans="1:28" s="71" customFormat="1" ht="30" customHeight="1">
      <c r="A53" s="75">
        <v>49</v>
      </c>
      <c r="B53" s="40" t="s">
        <v>25</v>
      </c>
      <c r="C53" s="40" t="s">
        <v>64</v>
      </c>
      <c r="D53" s="76" t="s">
        <v>278</v>
      </c>
      <c r="E53" s="40" t="s">
        <v>31</v>
      </c>
      <c r="F53" s="49">
        <v>167</v>
      </c>
      <c r="G53" s="49">
        <v>54</v>
      </c>
      <c r="H53" s="61">
        <v>16400</v>
      </c>
      <c r="I53" s="61">
        <f t="shared" si="1"/>
        <v>885600</v>
      </c>
      <c r="J53" s="61">
        <v>44000</v>
      </c>
      <c r="K53" s="61">
        <f t="shared" si="15"/>
        <v>2376000</v>
      </c>
      <c r="L53" s="66">
        <f t="shared" si="16"/>
        <v>2.6829268292682928</v>
      </c>
      <c r="M53" s="61"/>
      <c r="N53" s="61">
        <v>4154</v>
      </c>
      <c r="O53" s="61">
        <f>G53*N53</f>
        <v>224316</v>
      </c>
      <c r="P53" s="62">
        <f t="shared" si="0"/>
        <v>113</v>
      </c>
      <c r="Q53" s="41" t="s">
        <v>281</v>
      </c>
      <c r="R53" s="41" t="s">
        <v>280</v>
      </c>
      <c r="S53" s="41"/>
      <c r="T53" s="41"/>
      <c r="U53" s="40"/>
      <c r="V53" s="41"/>
      <c r="W53" s="77"/>
      <c r="X53" s="1"/>
      <c r="Y53" s="67"/>
      <c r="Z53" s="68"/>
      <c r="AA53" s="69"/>
      <c r="AB53" s="70"/>
    </row>
    <row r="54" spans="1:28" s="71" customFormat="1" ht="30" customHeight="1">
      <c r="A54" s="75">
        <v>50</v>
      </c>
      <c r="B54" s="40" t="s">
        <v>25</v>
      </c>
      <c r="C54" s="40" t="s">
        <v>64</v>
      </c>
      <c r="D54" s="76" t="s">
        <v>279</v>
      </c>
      <c r="E54" s="40" t="s">
        <v>31</v>
      </c>
      <c r="F54" s="49">
        <v>165</v>
      </c>
      <c r="G54" s="49">
        <v>49</v>
      </c>
      <c r="H54" s="61">
        <v>16400</v>
      </c>
      <c r="I54" s="61">
        <f t="shared" si="1"/>
        <v>803600</v>
      </c>
      <c r="J54" s="61">
        <v>44000</v>
      </c>
      <c r="K54" s="61">
        <f t="shared" si="15"/>
        <v>2156000</v>
      </c>
      <c r="L54" s="66">
        <f t="shared" si="16"/>
        <v>2.6829268292682928</v>
      </c>
      <c r="M54" s="61"/>
      <c r="N54" s="61">
        <v>4154</v>
      </c>
      <c r="O54" s="61">
        <f>G54*N54</f>
        <v>203546</v>
      </c>
      <c r="P54" s="62">
        <f t="shared" si="0"/>
        <v>116</v>
      </c>
      <c r="Q54" s="41" t="s">
        <v>282</v>
      </c>
      <c r="R54" s="41" t="s">
        <v>431</v>
      </c>
      <c r="S54" s="41"/>
      <c r="T54" s="41"/>
      <c r="U54" s="40"/>
      <c r="V54" s="41"/>
      <c r="W54" s="77"/>
      <c r="X54" s="1"/>
      <c r="Y54" s="67"/>
      <c r="Z54" s="68"/>
      <c r="AA54" s="69"/>
      <c r="AB54" s="70"/>
    </row>
    <row r="55" spans="1:28" s="71" customFormat="1" ht="30" customHeight="1">
      <c r="A55" s="75">
        <v>51</v>
      </c>
      <c r="B55" s="40" t="s">
        <v>25</v>
      </c>
      <c r="C55" s="40" t="s">
        <v>64</v>
      </c>
      <c r="D55" s="76" t="s">
        <v>76</v>
      </c>
      <c r="E55" s="40" t="s">
        <v>30</v>
      </c>
      <c r="F55" s="49">
        <v>1299</v>
      </c>
      <c r="G55" s="49">
        <v>1299</v>
      </c>
      <c r="H55" s="61">
        <v>0</v>
      </c>
      <c r="I55" s="61">
        <f t="shared" si="1"/>
        <v>0</v>
      </c>
      <c r="J55" s="61">
        <v>2850</v>
      </c>
      <c r="K55" s="61">
        <f t="shared" si="15"/>
        <v>3702150</v>
      </c>
      <c r="L55" s="66"/>
      <c r="M55" s="61"/>
      <c r="N55" s="61"/>
      <c r="O55" s="61"/>
      <c r="P55" s="62">
        <f t="shared" si="0"/>
        <v>0</v>
      </c>
      <c r="Q55" s="41" t="s">
        <v>57</v>
      </c>
      <c r="R55" s="41" t="s">
        <v>53</v>
      </c>
      <c r="S55" s="41"/>
      <c r="T55" s="41"/>
      <c r="U55" s="40"/>
      <c r="V55" s="41"/>
      <c r="W55" s="77"/>
      <c r="X55" s="1"/>
      <c r="Y55" s="67"/>
      <c r="Z55" s="68"/>
      <c r="AA55" s="69"/>
      <c r="AB55" s="70"/>
    </row>
    <row r="56" spans="1:28" s="71" customFormat="1" ht="30" customHeight="1">
      <c r="A56" s="75">
        <v>52</v>
      </c>
      <c r="B56" s="40" t="s">
        <v>25</v>
      </c>
      <c r="C56" s="40" t="s">
        <v>64</v>
      </c>
      <c r="D56" s="76" t="s">
        <v>77</v>
      </c>
      <c r="E56" s="40" t="s">
        <v>29</v>
      </c>
      <c r="F56" s="49">
        <v>329</v>
      </c>
      <c r="G56" s="49">
        <v>176</v>
      </c>
      <c r="H56" s="61">
        <v>18000</v>
      </c>
      <c r="I56" s="61">
        <f t="shared" si="1"/>
        <v>3168000</v>
      </c>
      <c r="J56" s="61">
        <v>43000</v>
      </c>
      <c r="K56" s="61">
        <f t="shared" si="15"/>
        <v>7568000</v>
      </c>
      <c r="L56" s="66">
        <f t="shared" si="16"/>
        <v>2.3888888888888888</v>
      </c>
      <c r="M56" s="61"/>
      <c r="N56" s="61">
        <v>4154</v>
      </c>
      <c r="O56" s="61">
        <f>G56*N56</f>
        <v>731104</v>
      </c>
      <c r="P56" s="62">
        <f t="shared" si="0"/>
        <v>153</v>
      </c>
      <c r="Q56" s="41" t="s">
        <v>231</v>
      </c>
      <c r="R56" s="41" t="s">
        <v>197</v>
      </c>
      <c r="S56" s="41"/>
      <c r="T56" s="41"/>
      <c r="U56" s="40"/>
      <c r="V56" s="41"/>
      <c r="W56" s="77"/>
      <c r="X56" s="1"/>
      <c r="Y56" s="67"/>
      <c r="Z56" s="68"/>
      <c r="AA56" s="69"/>
      <c r="AB56" s="70"/>
    </row>
    <row r="57" spans="1:28" s="71" customFormat="1" ht="30" customHeight="1">
      <c r="A57" s="75">
        <v>53</v>
      </c>
      <c r="B57" s="40" t="s">
        <v>25</v>
      </c>
      <c r="C57" s="40" t="s">
        <v>64</v>
      </c>
      <c r="D57" s="76" t="s">
        <v>283</v>
      </c>
      <c r="E57" s="40" t="s">
        <v>43</v>
      </c>
      <c r="F57" s="49">
        <v>9244</v>
      </c>
      <c r="G57" s="49">
        <v>125</v>
      </c>
      <c r="H57" s="61">
        <v>75500</v>
      </c>
      <c r="I57" s="61">
        <f t="shared" si="1"/>
        <v>9437500</v>
      </c>
      <c r="J57" s="61">
        <v>103000</v>
      </c>
      <c r="K57" s="61">
        <f t="shared" si="15"/>
        <v>12875000</v>
      </c>
      <c r="L57" s="66">
        <f t="shared" si="16"/>
        <v>1.3642384105960266</v>
      </c>
      <c r="M57" s="61"/>
      <c r="N57" s="61"/>
      <c r="O57" s="61"/>
      <c r="P57" s="62">
        <f t="shared" si="0"/>
        <v>9119</v>
      </c>
      <c r="Q57" s="41" t="s">
        <v>285</v>
      </c>
      <c r="R57" s="41" t="s">
        <v>284</v>
      </c>
      <c r="S57" s="41"/>
      <c r="T57" s="41"/>
      <c r="U57" s="40"/>
      <c r="V57" s="41"/>
      <c r="W57" s="77"/>
      <c r="X57" s="1"/>
      <c r="Y57" s="67"/>
      <c r="Z57" s="68"/>
      <c r="AA57" s="69"/>
      <c r="AB57" s="70"/>
    </row>
    <row r="58" spans="1:28" s="71" customFormat="1" ht="30" customHeight="1">
      <c r="A58" s="75">
        <v>54</v>
      </c>
      <c r="B58" s="40" t="s">
        <v>25</v>
      </c>
      <c r="C58" s="40" t="s">
        <v>64</v>
      </c>
      <c r="D58" s="76" t="s">
        <v>160</v>
      </c>
      <c r="E58" s="40" t="s">
        <v>30</v>
      </c>
      <c r="F58" s="49">
        <v>3</v>
      </c>
      <c r="G58" s="49">
        <v>3</v>
      </c>
      <c r="H58" s="61">
        <v>0</v>
      </c>
      <c r="I58" s="61">
        <f t="shared" si="1"/>
        <v>0</v>
      </c>
      <c r="J58" s="61">
        <v>2850</v>
      </c>
      <c r="K58" s="61">
        <f t="shared" si="15"/>
        <v>8550</v>
      </c>
      <c r="L58" s="66"/>
      <c r="M58" s="61"/>
      <c r="N58" s="61"/>
      <c r="O58" s="61"/>
      <c r="P58" s="62">
        <f t="shared" si="0"/>
        <v>0</v>
      </c>
      <c r="Q58" s="41" t="s">
        <v>255</v>
      </c>
      <c r="R58" s="41" t="s">
        <v>32</v>
      </c>
      <c r="S58" s="41"/>
      <c r="T58" s="41"/>
      <c r="U58" s="40"/>
      <c r="V58" s="41"/>
      <c r="W58" s="77"/>
      <c r="X58" s="1"/>
      <c r="Y58" s="67"/>
      <c r="Z58" s="68"/>
      <c r="AA58" s="69"/>
      <c r="AB58" s="70"/>
    </row>
    <row r="59" spans="1:28" s="71" customFormat="1" ht="30" customHeight="1">
      <c r="A59" s="75">
        <v>55</v>
      </c>
      <c r="B59" s="40" t="s">
        <v>25</v>
      </c>
      <c r="C59" s="40" t="s">
        <v>64</v>
      </c>
      <c r="D59" s="76" t="s">
        <v>286</v>
      </c>
      <c r="E59" s="40" t="s">
        <v>28</v>
      </c>
      <c r="F59" s="49">
        <v>48</v>
      </c>
      <c r="G59" s="49">
        <v>3</v>
      </c>
      <c r="H59" s="61">
        <v>5770</v>
      </c>
      <c r="I59" s="61">
        <f t="shared" si="1"/>
        <v>17310</v>
      </c>
      <c r="J59" s="61">
        <v>20000</v>
      </c>
      <c r="K59" s="61">
        <f t="shared" si="15"/>
        <v>60000</v>
      </c>
      <c r="L59" s="66">
        <f t="shared" si="16"/>
        <v>3.4662045060658579</v>
      </c>
      <c r="M59" s="61"/>
      <c r="N59" s="61"/>
      <c r="O59" s="61"/>
      <c r="P59" s="62">
        <f t="shared" si="0"/>
        <v>45</v>
      </c>
      <c r="Q59" s="41" t="s">
        <v>285</v>
      </c>
      <c r="R59" s="41" t="s">
        <v>284</v>
      </c>
      <c r="S59" s="41"/>
      <c r="T59" s="41"/>
      <c r="U59" s="40"/>
      <c r="V59" s="41"/>
      <c r="W59" s="77"/>
      <c r="X59" s="1"/>
      <c r="Y59" s="67"/>
      <c r="Z59" s="68"/>
      <c r="AA59" s="69"/>
      <c r="AB59" s="70"/>
    </row>
    <row r="60" spans="1:28" s="71" customFormat="1" ht="30" customHeight="1">
      <c r="A60" s="75">
        <v>56</v>
      </c>
      <c r="B60" s="40" t="s">
        <v>25</v>
      </c>
      <c r="C60" s="40" t="s">
        <v>64</v>
      </c>
      <c r="D60" s="76" t="s">
        <v>161</v>
      </c>
      <c r="E60" s="40" t="s">
        <v>30</v>
      </c>
      <c r="F60" s="49">
        <v>600</v>
      </c>
      <c r="G60" s="49">
        <v>600</v>
      </c>
      <c r="H60" s="61">
        <v>0</v>
      </c>
      <c r="I60" s="61">
        <f t="shared" si="1"/>
        <v>0</v>
      </c>
      <c r="J60" s="61">
        <v>2850</v>
      </c>
      <c r="K60" s="61">
        <f t="shared" si="15"/>
        <v>1710000</v>
      </c>
      <c r="L60" s="66"/>
      <c r="M60" s="61"/>
      <c r="N60" s="61"/>
      <c r="O60" s="61"/>
      <c r="P60" s="62">
        <f t="shared" si="0"/>
        <v>0</v>
      </c>
      <c r="Q60" s="41" t="s">
        <v>57</v>
      </c>
      <c r="R60" s="41" t="s">
        <v>53</v>
      </c>
      <c r="S60" s="41"/>
      <c r="T60" s="41"/>
      <c r="U60" s="40"/>
      <c r="V60" s="41"/>
      <c r="W60" s="77"/>
      <c r="X60" s="1"/>
      <c r="Y60" s="67"/>
      <c r="Z60" s="68"/>
      <c r="AA60" s="69"/>
      <c r="AB60" s="70"/>
    </row>
    <row r="61" spans="1:28" s="71" customFormat="1" ht="30" customHeight="1">
      <c r="A61" s="75">
        <v>57</v>
      </c>
      <c r="B61" s="40" t="s">
        <v>25</v>
      </c>
      <c r="C61" s="40" t="s">
        <v>64</v>
      </c>
      <c r="D61" s="76" t="s">
        <v>165</v>
      </c>
      <c r="E61" s="40" t="s">
        <v>30</v>
      </c>
      <c r="F61" s="49">
        <v>22</v>
      </c>
      <c r="G61" s="49">
        <v>22</v>
      </c>
      <c r="H61" s="61">
        <v>5770</v>
      </c>
      <c r="I61" s="61">
        <f t="shared" si="1"/>
        <v>126940</v>
      </c>
      <c r="J61" s="61">
        <v>2850</v>
      </c>
      <c r="K61" s="61">
        <f t="shared" si="15"/>
        <v>62700</v>
      </c>
      <c r="L61" s="66">
        <f t="shared" si="16"/>
        <v>0.49393414211438474</v>
      </c>
      <c r="M61" s="61"/>
      <c r="N61" s="61"/>
      <c r="O61" s="61"/>
      <c r="P61" s="62">
        <f t="shared" si="0"/>
        <v>0</v>
      </c>
      <c r="Q61" s="41" t="s">
        <v>256</v>
      </c>
      <c r="R61" s="41"/>
      <c r="S61" s="41"/>
      <c r="T61" s="41"/>
      <c r="U61" s="40"/>
      <c r="V61" s="41"/>
      <c r="W61" s="77"/>
      <c r="X61" s="1"/>
      <c r="Y61" s="67"/>
      <c r="Z61" s="68"/>
      <c r="AA61" s="69"/>
      <c r="AB61" s="70"/>
    </row>
    <row r="62" spans="1:28" s="71" customFormat="1" ht="30" customHeight="1">
      <c r="A62" s="75">
        <v>58</v>
      </c>
      <c r="B62" s="40" t="s">
        <v>25</v>
      </c>
      <c r="C62" s="40" t="s">
        <v>64</v>
      </c>
      <c r="D62" s="76" t="s">
        <v>166</v>
      </c>
      <c r="E62" s="40" t="s">
        <v>31</v>
      </c>
      <c r="F62" s="49">
        <v>1112</v>
      </c>
      <c r="G62" s="49">
        <v>202</v>
      </c>
      <c r="H62" s="61">
        <v>16400</v>
      </c>
      <c r="I62" s="61">
        <f t="shared" si="1"/>
        <v>3312800</v>
      </c>
      <c r="J62" s="61">
        <v>44000</v>
      </c>
      <c r="K62" s="61">
        <f t="shared" si="15"/>
        <v>8888000</v>
      </c>
      <c r="L62" s="66">
        <f t="shared" si="16"/>
        <v>2.6829268292682928</v>
      </c>
      <c r="M62" s="61"/>
      <c r="N62" s="61">
        <v>4154</v>
      </c>
      <c r="O62" s="61">
        <f>G62*N62</f>
        <v>839108</v>
      </c>
      <c r="P62" s="62">
        <f t="shared" si="0"/>
        <v>910</v>
      </c>
      <c r="Q62" s="41" t="s">
        <v>257</v>
      </c>
      <c r="R62" s="41" t="s">
        <v>216</v>
      </c>
      <c r="S62" s="41"/>
      <c r="T62" s="41"/>
      <c r="U62" s="40"/>
      <c r="V62" s="41"/>
      <c r="W62" s="77"/>
      <c r="X62" s="1"/>
      <c r="Y62" s="67"/>
      <c r="Z62" s="68"/>
      <c r="AA62" s="69"/>
      <c r="AB62" s="70"/>
    </row>
    <row r="63" spans="1:28" s="71" customFormat="1" ht="30" customHeight="1">
      <c r="A63" s="75">
        <v>59</v>
      </c>
      <c r="B63" s="40" t="s">
        <v>25</v>
      </c>
      <c r="C63" s="40" t="s">
        <v>64</v>
      </c>
      <c r="D63" s="76" t="s">
        <v>162</v>
      </c>
      <c r="E63" s="40" t="s">
        <v>30</v>
      </c>
      <c r="F63" s="49">
        <v>562</v>
      </c>
      <c r="G63" s="49">
        <v>562</v>
      </c>
      <c r="H63" s="61">
        <v>0</v>
      </c>
      <c r="I63" s="61">
        <f t="shared" si="1"/>
        <v>0</v>
      </c>
      <c r="J63" s="61">
        <v>2850</v>
      </c>
      <c r="K63" s="61">
        <f t="shared" si="15"/>
        <v>1601700</v>
      </c>
      <c r="L63" s="66"/>
      <c r="M63" s="61"/>
      <c r="N63" s="61"/>
      <c r="O63" s="61"/>
      <c r="P63" s="62">
        <f t="shared" si="0"/>
        <v>0</v>
      </c>
      <c r="Q63" s="41" t="s">
        <v>57</v>
      </c>
      <c r="R63" s="41" t="s">
        <v>53</v>
      </c>
      <c r="S63" s="41"/>
      <c r="T63" s="41"/>
      <c r="U63" s="40"/>
      <c r="V63" s="41"/>
      <c r="W63" s="77"/>
      <c r="X63" s="1"/>
      <c r="Y63" s="67"/>
      <c r="Z63" s="68"/>
      <c r="AA63" s="69"/>
      <c r="AB63" s="70"/>
    </row>
    <row r="64" spans="1:28" s="71" customFormat="1" ht="30" customHeight="1">
      <c r="A64" s="75">
        <v>60</v>
      </c>
      <c r="B64" s="40" t="s">
        <v>25</v>
      </c>
      <c r="C64" s="40" t="s">
        <v>64</v>
      </c>
      <c r="D64" s="76" t="s">
        <v>163</v>
      </c>
      <c r="E64" s="40" t="s">
        <v>31</v>
      </c>
      <c r="F64" s="49">
        <v>139</v>
      </c>
      <c r="G64" s="49">
        <v>92</v>
      </c>
      <c r="H64" s="61">
        <v>5770</v>
      </c>
      <c r="I64" s="61">
        <f t="shared" si="1"/>
        <v>530840</v>
      </c>
      <c r="J64" s="61"/>
      <c r="K64" s="61"/>
      <c r="L64" s="61"/>
      <c r="M64" s="61"/>
      <c r="N64" s="61">
        <v>4154</v>
      </c>
      <c r="O64" s="61">
        <f>G64*N64</f>
        <v>382168</v>
      </c>
      <c r="P64" s="62">
        <f t="shared" si="0"/>
        <v>47</v>
      </c>
      <c r="Q64" s="41" t="s">
        <v>58</v>
      </c>
      <c r="R64" s="41"/>
      <c r="S64" s="41"/>
      <c r="T64" s="41"/>
      <c r="U64" s="40"/>
      <c r="V64" s="41"/>
      <c r="W64" s="77"/>
      <c r="X64" s="1"/>
      <c r="Y64" s="67"/>
      <c r="Z64" s="68"/>
      <c r="AA64" s="69"/>
      <c r="AB64" s="70"/>
    </row>
    <row r="65" spans="1:28" s="71" customFormat="1" ht="30" customHeight="1">
      <c r="A65" s="75">
        <v>61</v>
      </c>
      <c r="B65" s="40" t="s">
        <v>25</v>
      </c>
      <c r="C65" s="40" t="s">
        <v>64</v>
      </c>
      <c r="D65" s="76" t="s">
        <v>287</v>
      </c>
      <c r="E65" s="40" t="s">
        <v>30</v>
      </c>
      <c r="F65" s="49">
        <v>208</v>
      </c>
      <c r="G65" s="49">
        <v>51</v>
      </c>
      <c r="H65" s="61">
        <v>5770</v>
      </c>
      <c r="I65" s="61">
        <f t="shared" si="1"/>
        <v>294270</v>
      </c>
      <c r="J65" s="61"/>
      <c r="K65" s="61"/>
      <c r="L65" s="61"/>
      <c r="M65" s="61"/>
      <c r="N65" s="61"/>
      <c r="O65" s="61"/>
      <c r="P65" s="62">
        <f t="shared" si="0"/>
        <v>157</v>
      </c>
      <c r="Q65" s="41" t="s">
        <v>288</v>
      </c>
      <c r="R65" s="41"/>
      <c r="S65" s="41"/>
      <c r="T65" s="41"/>
      <c r="U65" s="40"/>
      <c r="V65" s="41"/>
      <c r="W65" s="77"/>
      <c r="X65" s="1"/>
      <c r="Y65" s="67"/>
      <c r="Z65" s="68"/>
      <c r="AA65" s="69"/>
      <c r="AB65" s="70"/>
    </row>
    <row r="66" spans="1:28" s="71" customFormat="1" ht="30" customHeight="1">
      <c r="A66" s="75">
        <v>62</v>
      </c>
      <c r="B66" s="40" t="s">
        <v>25</v>
      </c>
      <c r="C66" s="40" t="s">
        <v>64</v>
      </c>
      <c r="D66" s="76" t="s">
        <v>164</v>
      </c>
      <c r="E66" s="40" t="s">
        <v>29</v>
      </c>
      <c r="F66" s="49">
        <v>197</v>
      </c>
      <c r="G66" s="49">
        <v>153</v>
      </c>
      <c r="H66" s="61">
        <v>5770</v>
      </c>
      <c r="I66" s="61">
        <f t="shared" si="1"/>
        <v>882810</v>
      </c>
      <c r="J66" s="61"/>
      <c r="K66" s="61"/>
      <c r="L66" s="61"/>
      <c r="M66" s="61"/>
      <c r="N66" s="61">
        <v>4154</v>
      </c>
      <c r="O66" s="61">
        <f>G66*N66</f>
        <v>635562</v>
      </c>
      <c r="P66" s="62">
        <f t="shared" si="0"/>
        <v>44</v>
      </c>
      <c r="Q66" s="41" t="s">
        <v>58</v>
      </c>
      <c r="R66" s="41"/>
      <c r="S66" s="41"/>
      <c r="T66" s="41"/>
      <c r="U66" s="40"/>
      <c r="V66" s="41"/>
      <c r="W66" s="77"/>
      <c r="X66" s="1"/>
      <c r="Y66" s="67"/>
      <c r="Z66" s="68"/>
      <c r="AA66" s="69"/>
      <c r="AB66" s="70"/>
    </row>
    <row r="67" spans="1:28" s="71" customFormat="1" ht="30" customHeight="1">
      <c r="A67" s="75">
        <v>63</v>
      </c>
      <c r="B67" s="40" t="s">
        <v>25</v>
      </c>
      <c r="C67" s="40" t="s">
        <v>64</v>
      </c>
      <c r="D67" s="76" t="s">
        <v>400</v>
      </c>
      <c r="E67" s="40" t="s">
        <v>349</v>
      </c>
      <c r="F67" s="49">
        <v>1343</v>
      </c>
      <c r="G67" s="49">
        <v>102</v>
      </c>
      <c r="H67" s="61">
        <v>11200</v>
      </c>
      <c r="I67" s="61">
        <f>G67*H67</f>
        <v>1142400</v>
      </c>
      <c r="J67" s="61">
        <v>44000</v>
      </c>
      <c r="K67" s="61">
        <f>J67*G67</f>
        <v>4488000</v>
      </c>
      <c r="L67" s="66">
        <f>J67/H67</f>
        <v>3.9285714285714284</v>
      </c>
      <c r="M67" s="61">
        <f>지장물!L27</f>
        <v>9105600</v>
      </c>
      <c r="N67" s="61">
        <v>4154</v>
      </c>
      <c r="O67" s="61">
        <f>G67*N67</f>
        <v>423708</v>
      </c>
      <c r="P67" s="62">
        <f t="shared" si="0"/>
        <v>1241</v>
      </c>
      <c r="Q67" s="41" t="s">
        <v>402</v>
      </c>
      <c r="R67" s="41">
        <v>150</v>
      </c>
      <c r="S67" s="41"/>
      <c r="T67" s="41"/>
      <c r="U67" s="40"/>
      <c r="V67" s="41"/>
      <c r="W67" s="77"/>
      <c r="X67" s="1"/>
      <c r="Y67" s="67"/>
      <c r="Z67" s="68"/>
      <c r="AA67" s="69"/>
      <c r="AB67" s="70"/>
    </row>
    <row r="68" spans="1:28" s="71" customFormat="1" ht="30" customHeight="1">
      <c r="A68" s="75">
        <v>64</v>
      </c>
      <c r="B68" s="40" t="s">
        <v>25</v>
      </c>
      <c r="C68" s="40" t="s">
        <v>64</v>
      </c>
      <c r="D68" s="76" t="s">
        <v>89</v>
      </c>
      <c r="E68" s="40" t="s">
        <v>30</v>
      </c>
      <c r="F68" s="49">
        <v>2905</v>
      </c>
      <c r="G68" s="49">
        <v>2905</v>
      </c>
      <c r="H68" s="61">
        <v>5770</v>
      </c>
      <c r="I68" s="61">
        <f t="shared" si="1"/>
        <v>16761850</v>
      </c>
      <c r="J68" s="61">
        <v>2850</v>
      </c>
      <c r="K68" s="61">
        <f t="shared" ref="K68:K70" si="17">J68*G68</f>
        <v>8279250</v>
      </c>
      <c r="L68" s="66">
        <f t="shared" ref="L68" si="18">J68/H68</f>
        <v>0.49393414211438474</v>
      </c>
      <c r="M68" s="61"/>
      <c r="N68" s="61"/>
      <c r="O68" s="61"/>
      <c r="P68" s="62">
        <f t="shared" si="0"/>
        <v>0</v>
      </c>
      <c r="Q68" s="41" t="s">
        <v>57</v>
      </c>
      <c r="R68" s="41" t="s">
        <v>53</v>
      </c>
      <c r="S68" s="41"/>
      <c r="T68" s="41"/>
      <c r="U68" s="40"/>
      <c r="V68" s="41"/>
      <c r="W68" s="77"/>
      <c r="X68" s="1"/>
      <c r="Y68" s="67"/>
      <c r="Z68" s="68"/>
      <c r="AA68" s="69"/>
      <c r="AB68" s="70"/>
    </row>
    <row r="69" spans="1:28" s="71" customFormat="1" ht="30" customHeight="1">
      <c r="A69" s="75">
        <v>65</v>
      </c>
      <c r="B69" s="40" t="s">
        <v>25</v>
      </c>
      <c r="C69" s="40" t="s">
        <v>64</v>
      </c>
      <c r="D69" s="76" t="s">
        <v>120</v>
      </c>
      <c r="E69" s="40" t="s">
        <v>30</v>
      </c>
      <c r="F69" s="49">
        <v>135</v>
      </c>
      <c r="G69" s="49">
        <v>135</v>
      </c>
      <c r="H69" s="61">
        <v>0</v>
      </c>
      <c r="I69" s="61">
        <f t="shared" si="1"/>
        <v>0</v>
      </c>
      <c r="J69" s="61">
        <v>2850</v>
      </c>
      <c r="K69" s="61">
        <f t="shared" si="17"/>
        <v>384750</v>
      </c>
      <c r="L69" s="66"/>
      <c r="M69" s="61"/>
      <c r="N69" s="61"/>
      <c r="O69" s="61"/>
      <c r="P69" s="62">
        <f t="shared" ref="P69:P132" si="19">F69-G69</f>
        <v>0</v>
      </c>
      <c r="Q69" s="41" t="s">
        <v>240</v>
      </c>
      <c r="R69" s="41" t="s">
        <v>203</v>
      </c>
      <c r="S69" s="41"/>
      <c r="T69" s="41"/>
      <c r="U69" s="40"/>
      <c r="V69" s="41"/>
      <c r="W69" s="77"/>
      <c r="X69" s="1"/>
      <c r="Y69" s="67"/>
      <c r="Z69" s="68"/>
      <c r="AA69" s="69"/>
      <c r="AB69" s="70"/>
    </row>
    <row r="70" spans="1:28" s="71" customFormat="1" ht="30" customHeight="1">
      <c r="A70" s="75">
        <v>66</v>
      </c>
      <c r="B70" s="40" t="s">
        <v>25</v>
      </c>
      <c r="C70" s="40" t="s">
        <v>64</v>
      </c>
      <c r="D70" s="76" t="s">
        <v>172</v>
      </c>
      <c r="E70" s="40" t="s">
        <v>30</v>
      </c>
      <c r="F70" s="49">
        <v>33</v>
      </c>
      <c r="G70" s="49">
        <v>33</v>
      </c>
      <c r="H70" s="61">
        <v>0</v>
      </c>
      <c r="I70" s="61">
        <f t="shared" si="1"/>
        <v>0</v>
      </c>
      <c r="J70" s="61">
        <v>2850</v>
      </c>
      <c r="K70" s="61">
        <f t="shared" si="17"/>
        <v>94050</v>
      </c>
      <c r="L70" s="66"/>
      <c r="M70" s="61"/>
      <c r="N70" s="61"/>
      <c r="O70" s="61"/>
      <c r="P70" s="62">
        <f t="shared" si="19"/>
        <v>0</v>
      </c>
      <c r="Q70" s="41" t="s">
        <v>260</v>
      </c>
      <c r="R70" s="41" t="s">
        <v>200</v>
      </c>
      <c r="S70" s="41"/>
      <c r="T70" s="41"/>
      <c r="U70" s="40"/>
      <c r="V70" s="41"/>
      <c r="W70" s="77"/>
      <c r="X70" s="1"/>
      <c r="Y70" s="67"/>
      <c r="Z70" s="68"/>
      <c r="AA70" s="69"/>
      <c r="AB70" s="70"/>
    </row>
    <row r="71" spans="1:28" s="71" customFormat="1" ht="30" customHeight="1">
      <c r="A71" s="75">
        <v>67</v>
      </c>
      <c r="B71" s="40" t="s">
        <v>25</v>
      </c>
      <c r="C71" s="40" t="s">
        <v>64</v>
      </c>
      <c r="D71" s="76" t="s">
        <v>152</v>
      </c>
      <c r="E71" s="40" t="s">
        <v>30</v>
      </c>
      <c r="F71" s="49">
        <v>13891</v>
      </c>
      <c r="G71" s="49">
        <v>3480</v>
      </c>
      <c r="H71" s="61">
        <v>3230</v>
      </c>
      <c r="I71" s="61">
        <f t="shared" si="1"/>
        <v>11240400</v>
      </c>
      <c r="J71" s="61"/>
      <c r="K71" s="61"/>
      <c r="L71" s="61"/>
      <c r="M71" s="61"/>
      <c r="N71" s="61"/>
      <c r="O71" s="61"/>
      <c r="P71" s="62">
        <f t="shared" si="19"/>
        <v>10411</v>
      </c>
      <c r="Q71" s="41" t="s">
        <v>59</v>
      </c>
      <c r="R71" s="41"/>
      <c r="S71" s="41"/>
      <c r="T71" s="41"/>
      <c r="U71" s="40"/>
      <c r="V71" s="41"/>
      <c r="W71" s="77"/>
      <c r="X71" s="1"/>
      <c r="Y71" s="67"/>
      <c r="Z71" s="68"/>
      <c r="AA71" s="69"/>
      <c r="AB71" s="70"/>
    </row>
    <row r="72" spans="1:28" s="71" customFormat="1" ht="30" customHeight="1">
      <c r="A72" s="75">
        <v>68</v>
      </c>
      <c r="B72" s="40" t="s">
        <v>25</v>
      </c>
      <c r="C72" s="40" t="s">
        <v>64</v>
      </c>
      <c r="D72" s="76" t="s">
        <v>78</v>
      </c>
      <c r="E72" s="40" t="s">
        <v>30</v>
      </c>
      <c r="F72" s="49">
        <v>123</v>
      </c>
      <c r="G72" s="49">
        <v>108</v>
      </c>
      <c r="H72" s="61">
        <v>5770</v>
      </c>
      <c r="I72" s="61">
        <f t="shared" ref="I72:I134" si="20">G72*H72</f>
        <v>623160</v>
      </c>
      <c r="J72" s="61"/>
      <c r="K72" s="61"/>
      <c r="L72" s="61"/>
      <c r="M72" s="61"/>
      <c r="N72" s="61"/>
      <c r="O72" s="61"/>
      <c r="P72" s="62">
        <f t="shared" si="19"/>
        <v>15</v>
      </c>
      <c r="Q72" s="41" t="s">
        <v>59</v>
      </c>
      <c r="R72" s="41"/>
      <c r="S72" s="41"/>
      <c r="T72" s="41"/>
      <c r="U72" s="40"/>
      <c r="V72" s="41"/>
      <c r="W72" s="77"/>
      <c r="X72" s="1"/>
      <c r="Y72" s="67"/>
      <c r="Z72" s="68"/>
      <c r="AA72" s="69"/>
      <c r="AB72" s="70"/>
    </row>
    <row r="73" spans="1:28" s="71" customFormat="1" ht="30" customHeight="1">
      <c r="A73" s="75">
        <v>69</v>
      </c>
      <c r="B73" s="40" t="s">
        <v>25</v>
      </c>
      <c r="C73" s="40" t="s">
        <v>64</v>
      </c>
      <c r="D73" s="76" t="s">
        <v>159</v>
      </c>
      <c r="E73" s="40" t="s">
        <v>28</v>
      </c>
      <c r="F73" s="49">
        <v>168</v>
      </c>
      <c r="G73" s="49">
        <v>168</v>
      </c>
      <c r="H73" s="61">
        <v>5770</v>
      </c>
      <c r="I73" s="61">
        <f t="shared" si="20"/>
        <v>969360</v>
      </c>
      <c r="J73" s="61"/>
      <c r="K73" s="61"/>
      <c r="L73" s="61"/>
      <c r="M73" s="61"/>
      <c r="N73" s="61"/>
      <c r="O73" s="61"/>
      <c r="P73" s="62">
        <f t="shared" si="19"/>
        <v>0</v>
      </c>
      <c r="Q73" s="41" t="s">
        <v>59</v>
      </c>
      <c r="R73" s="41"/>
      <c r="S73" s="41"/>
      <c r="T73" s="41"/>
      <c r="U73" s="40"/>
      <c r="V73" s="41"/>
      <c r="W73" s="77"/>
      <c r="X73" s="1"/>
      <c r="Y73" s="67"/>
      <c r="Z73" s="68"/>
      <c r="AA73" s="69"/>
      <c r="AB73" s="70"/>
    </row>
    <row r="74" spans="1:28" s="71" customFormat="1" ht="30" customHeight="1">
      <c r="A74" s="75">
        <v>70</v>
      </c>
      <c r="B74" s="40" t="s">
        <v>25</v>
      </c>
      <c r="C74" s="40" t="s">
        <v>64</v>
      </c>
      <c r="D74" s="76" t="s">
        <v>185</v>
      </c>
      <c r="E74" s="40" t="s">
        <v>28</v>
      </c>
      <c r="F74" s="49">
        <v>35</v>
      </c>
      <c r="G74" s="49">
        <v>35</v>
      </c>
      <c r="H74" s="61">
        <v>5280</v>
      </c>
      <c r="I74" s="61">
        <f t="shared" si="20"/>
        <v>184800</v>
      </c>
      <c r="J74" s="61"/>
      <c r="K74" s="61"/>
      <c r="L74" s="61"/>
      <c r="M74" s="61"/>
      <c r="N74" s="61"/>
      <c r="O74" s="61"/>
      <c r="P74" s="62">
        <f t="shared" si="19"/>
        <v>0</v>
      </c>
      <c r="Q74" s="41" t="s">
        <v>59</v>
      </c>
      <c r="R74" s="41"/>
      <c r="S74" s="41"/>
      <c r="T74" s="41"/>
      <c r="U74" s="40"/>
      <c r="V74" s="41"/>
      <c r="W74" s="77"/>
      <c r="X74" s="1"/>
      <c r="Y74" s="67"/>
      <c r="Z74" s="68"/>
      <c r="AA74" s="69"/>
      <c r="AB74" s="70"/>
    </row>
    <row r="75" spans="1:28" s="71" customFormat="1" ht="30" customHeight="1">
      <c r="A75" s="75">
        <v>71</v>
      </c>
      <c r="B75" s="40" t="s">
        <v>25</v>
      </c>
      <c r="C75" s="40" t="s">
        <v>64</v>
      </c>
      <c r="D75" s="76" t="s">
        <v>186</v>
      </c>
      <c r="E75" s="40" t="s">
        <v>28</v>
      </c>
      <c r="F75" s="49">
        <v>25</v>
      </c>
      <c r="G75" s="49">
        <v>25</v>
      </c>
      <c r="H75" s="61">
        <v>5280</v>
      </c>
      <c r="I75" s="61">
        <f t="shared" si="20"/>
        <v>132000</v>
      </c>
      <c r="J75" s="61"/>
      <c r="K75" s="61"/>
      <c r="L75" s="61"/>
      <c r="M75" s="61"/>
      <c r="N75" s="61"/>
      <c r="O75" s="61"/>
      <c r="P75" s="62">
        <f t="shared" si="19"/>
        <v>0</v>
      </c>
      <c r="Q75" s="41" t="s">
        <v>267</v>
      </c>
      <c r="R75" s="41"/>
      <c r="S75" s="41"/>
      <c r="T75" s="41"/>
      <c r="U75" s="40"/>
      <c r="V75" s="41"/>
      <c r="W75" s="77"/>
      <c r="X75" s="1"/>
      <c r="Y75" s="67"/>
      <c r="Z75" s="68"/>
      <c r="AA75" s="69"/>
      <c r="AB75" s="70"/>
    </row>
    <row r="76" spans="1:28" s="71" customFormat="1" ht="30" customHeight="1">
      <c r="A76" s="75">
        <v>72</v>
      </c>
      <c r="B76" s="40" t="s">
        <v>25</v>
      </c>
      <c r="C76" s="40" t="s">
        <v>64</v>
      </c>
      <c r="D76" s="76" t="s">
        <v>187</v>
      </c>
      <c r="E76" s="40" t="s">
        <v>28</v>
      </c>
      <c r="F76" s="49">
        <v>4</v>
      </c>
      <c r="G76" s="49">
        <v>4</v>
      </c>
      <c r="H76" s="61">
        <v>5280</v>
      </c>
      <c r="I76" s="61">
        <f t="shared" si="20"/>
        <v>21120</v>
      </c>
      <c r="J76" s="61"/>
      <c r="K76" s="61"/>
      <c r="L76" s="61"/>
      <c r="M76" s="61"/>
      <c r="N76" s="61"/>
      <c r="O76" s="61"/>
      <c r="P76" s="62">
        <f t="shared" si="19"/>
        <v>0</v>
      </c>
      <c r="Q76" s="41" t="s">
        <v>267</v>
      </c>
      <c r="R76" s="41"/>
      <c r="S76" s="41"/>
      <c r="T76" s="41"/>
      <c r="U76" s="40"/>
      <c r="V76" s="41"/>
      <c r="W76" s="77"/>
      <c r="X76" s="1"/>
      <c r="Y76" s="67"/>
      <c r="Z76" s="68"/>
      <c r="AA76" s="69"/>
      <c r="AB76" s="70"/>
    </row>
    <row r="77" spans="1:28" s="71" customFormat="1" ht="30" customHeight="1">
      <c r="A77" s="75">
        <v>73</v>
      </c>
      <c r="B77" s="40" t="s">
        <v>25</v>
      </c>
      <c r="C77" s="40" t="s">
        <v>64</v>
      </c>
      <c r="D77" s="76" t="s">
        <v>143</v>
      </c>
      <c r="E77" s="40" t="s">
        <v>31</v>
      </c>
      <c r="F77" s="49">
        <v>132</v>
      </c>
      <c r="G77" s="49">
        <v>88</v>
      </c>
      <c r="H77" s="61">
        <v>11200</v>
      </c>
      <c r="I77" s="61">
        <f t="shared" si="20"/>
        <v>985600</v>
      </c>
      <c r="J77" s="61">
        <v>44000</v>
      </c>
      <c r="K77" s="61">
        <f t="shared" ref="K77:K78" si="21">J77*G77</f>
        <v>3872000</v>
      </c>
      <c r="L77" s="66">
        <f t="shared" ref="L77:L78" si="22">J77/H77</f>
        <v>3.9285714285714284</v>
      </c>
      <c r="M77" s="61"/>
      <c r="N77" s="61">
        <v>4154</v>
      </c>
      <c r="O77" s="61">
        <f>G77*N77</f>
        <v>365552</v>
      </c>
      <c r="P77" s="62">
        <f t="shared" si="19"/>
        <v>44</v>
      </c>
      <c r="Q77" s="41" t="s">
        <v>247</v>
      </c>
      <c r="R77" s="41" t="s">
        <v>209</v>
      </c>
      <c r="S77" s="41"/>
      <c r="T77" s="41"/>
      <c r="U77" s="40"/>
      <c r="V77" s="41"/>
      <c r="W77" s="77"/>
      <c r="X77" s="1"/>
      <c r="Y77" s="67"/>
      <c r="Z77" s="68"/>
      <c r="AA77" s="69"/>
      <c r="AB77" s="70"/>
    </row>
    <row r="78" spans="1:28" s="71" customFormat="1" ht="30" customHeight="1">
      <c r="A78" s="75">
        <v>74</v>
      </c>
      <c r="B78" s="40" t="s">
        <v>25</v>
      </c>
      <c r="C78" s="40" t="s">
        <v>64</v>
      </c>
      <c r="D78" s="76" t="s">
        <v>144</v>
      </c>
      <c r="E78" s="40" t="s">
        <v>31</v>
      </c>
      <c r="F78" s="49">
        <v>73</v>
      </c>
      <c r="G78" s="49">
        <v>65</v>
      </c>
      <c r="H78" s="61">
        <v>11200</v>
      </c>
      <c r="I78" s="61">
        <f t="shared" si="20"/>
        <v>728000</v>
      </c>
      <c r="J78" s="61">
        <v>44000</v>
      </c>
      <c r="K78" s="61">
        <f t="shared" si="21"/>
        <v>2860000</v>
      </c>
      <c r="L78" s="66">
        <f t="shared" si="22"/>
        <v>3.9285714285714284</v>
      </c>
      <c r="M78" s="61"/>
      <c r="N78" s="61">
        <v>4154</v>
      </c>
      <c r="O78" s="61">
        <f>G78*N78</f>
        <v>270010</v>
      </c>
      <c r="P78" s="62">
        <f t="shared" si="19"/>
        <v>8</v>
      </c>
      <c r="Q78" s="41" t="s">
        <v>247</v>
      </c>
      <c r="R78" s="41" t="s">
        <v>209</v>
      </c>
      <c r="S78" s="41"/>
      <c r="T78" s="41"/>
      <c r="U78" s="40"/>
      <c r="V78" s="41"/>
      <c r="W78" s="77"/>
      <c r="X78" s="1"/>
      <c r="Y78" s="67"/>
      <c r="Z78" s="68"/>
      <c r="AA78" s="69"/>
      <c r="AB78" s="70"/>
    </row>
    <row r="79" spans="1:28" s="71" customFormat="1" ht="30" customHeight="1">
      <c r="A79" s="75">
        <v>75</v>
      </c>
      <c r="B79" s="40" t="s">
        <v>25</v>
      </c>
      <c r="C79" s="40" t="s">
        <v>64</v>
      </c>
      <c r="D79" s="76" t="s">
        <v>153</v>
      </c>
      <c r="E79" s="40" t="s">
        <v>28</v>
      </c>
      <c r="F79" s="49">
        <v>212</v>
      </c>
      <c r="G79" s="49">
        <v>4</v>
      </c>
      <c r="H79" s="61">
        <v>0</v>
      </c>
      <c r="I79" s="61">
        <f t="shared" si="20"/>
        <v>0</v>
      </c>
      <c r="J79" s="61"/>
      <c r="K79" s="61"/>
      <c r="L79" s="61"/>
      <c r="M79" s="61"/>
      <c r="N79" s="61"/>
      <c r="O79" s="61"/>
      <c r="P79" s="62">
        <f t="shared" si="19"/>
        <v>208</v>
      </c>
      <c r="Q79" s="41" t="s">
        <v>59</v>
      </c>
      <c r="R79" s="41"/>
      <c r="S79" s="41"/>
      <c r="T79" s="41"/>
      <c r="U79" s="40"/>
      <c r="V79" s="41"/>
      <c r="W79" s="77"/>
      <c r="X79" s="1"/>
      <c r="Y79" s="67"/>
      <c r="Z79" s="68"/>
      <c r="AA79" s="69"/>
      <c r="AB79" s="70"/>
    </row>
    <row r="80" spans="1:28" s="71" customFormat="1" ht="30" customHeight="1">
      <c r="A80" s="75">
        <v>76</v>
      </c>
      <c r="B80" s="40" t="s">
        <v>25</v>
      </c>
      <c r="C80" s="40" t="s">
        <v>64</v>
      </c>
      <c r="D80" s="76" t="s">
        <v>121</v>
      </c>
      <c r="E80" s="40" t="s">
        <v>28</v>
      </c>
      <c r="F80" s="49">
        <v>1274</v>
      </c>
      <c r="G80" s="49">
        <v>225</v>
      </c>
      <c r="H80" s="61">
        <v>6430</v>
      </c>
      <c r="I80" s="61">
        <f t="shared" si="20"/>
        <v>1446750</v>
      </c>
      <c r="J80" s="61"/>
      <c r="K80" s="61"/>
      <c r="L80" s="61"/>
      <c r="M80" s="61"/>
      <c r="N80" s="61"/>
      <c r="O80" s="61"/>
      <c r="P80" s="62">
        <f t="shared" si="19"/>
        <v>1049</v>
      </c>
      <c r="Q80" s="41" t="s">
        <v>235</v>
      </c>
      <c r="R80" s="41"/>
      <c r="S80" s="41"/>
      <c r="T80" s="41"/>
      <c r="U80" s="40"/>
      <c r="V80" s="41"/>
      <c r="W80" s="77"/>
      <c r="X80" s="1"/>
      <c r="Y80" s="67"/>
      <c r="Z80" s="68"/>
      <c r="AA80" s="69"/>
      <c r="AB80" s="70"/>
    </row>
    <row r="81" spans="1:28" s="71" customFormat="1" ht="30" customHeight="1">
      <c r="A81" s="75">
        <v>77</v>
      </c>
      <c r="B81" s="40" t="s">
        <v>25</v>
      </c>
      <c r="C81" s="40" t="s">
        <v>64</v>
      </c>
      <c r="D81" s="76" t="s">
        <v>90</v>
      </c>
      <c r="E81" s="40" t="s">
        <v>28</v>
      </c>
      <c r="F81" s="49">
        <v>1869</v>
      </c>
      <c r="G81" s="49">
        <v>1869</v>
      </c>
      <c r="H81" s="61">
        <v>6430</v>
      </c>
      <c r="I81" s="61">
        <f t="shared" si="20"/>
        <v>12017670</v>
      </c>
      <c r="J81" s="61"/>
      <c r="K81" s="61"/>
      <c r="L81" s="61"/>
      <c r="M81" s="61"/>
      <c r="N81" s="61"/>
      <c r="O81" s="61"/>
      <c r="P81" s="62">
        <f t="shared" si="19"/>
        <v>0</v>
      </c>
      <c r="Q81" s="41" t="s">
        <v>235</v>
      </c>
      <c r="R81" s="41"/>
      <c r="S81" s="41"/>
      <c r="T81" s="41"/>
      <c r="U81" s="40"/>
      <c r="V81" s="41"/>
      <c r="W81" s="77"/>
      <c r="X81" s="1"/>
      <c r="Y81" s="67"/>
      <c r="Z81" s="68"/>
      <c r="AA81" s="69"/>
      <c r="AB81" s="70"/>
    </row>
    <row r="82" spans="1:28" s="71" customFormat="1" ht="30" customHeight="1">
      <c r="A82" s="75">
        <v>78</v>
      </c>
      <c r="B82" s="40" t="s">
        <v>25</v>
      </c>
      <c r="C82" s="40" t="s">
        <v>64</v>
      </c>
      <c r="D82" s="76" t="s">
        <v>377</v>
      </c>
      <c r="E82" s="40" t="s">
        <v>28</v>
      </c>
      <c r="F82" s="49">
        <v>2185</v>
      </c>
      <c r="G82" s="49">
        <v>952</v>
      </c>
      <c r="H82" s="61">
        <v>3230</v>
      </c>
      <c r="I82" s="61">
        <v>6430</v>
      </c>
      <c r="J82" s="61"/>
      <c r="K82" s="61"/>
      <c r="L82" s="61"/>
      <c r="M82" s="61"/>
      <c r="N82" s="61"/>
      <c r="O82" s="61"/>
      <c r="P82" s="62">
        <f t="shared" si="19"/>
        <v>1233</v>
      </c>
      <c r="Q82" s="41" t="s">
        <v>235</v>
      </c>
      <c r="R82" s="41"/>
      <c r="S82" s="41"/>
      <c r="T82" s="41"/>
      <c r="U82" s="40"/>
      <c r="V82" s="41"/>
      <c r="W82" s="77"/>
      <c r="X82" s="1"/>
      <c r="Y82" s="67"/>
      <c r="Z82" s="68"/>
      <c r="AA82" s="69"/>
      <c r="AB82" s="70"/>
    </row>
    <row r="83" spans="1:28" s="71" customFormat="1" ht="30" customHeight="1">
      <c r="A83" s="75">
        <v>79</v>
      </c>
      <c r="B83" s="40" t="s">
        <v>25</v>
      </c>
      <c r="C83" s="40" t="s">
        <v>64</v>
      </c>
      <c r="D83" s="76" t="s">
        <v>177</v>
      </c>
      <c r="E83" s="40" t="s">
        <v>28</v>
      </c>
      <c r="F83" s="49">
        <v>27</v>
      </c>
      <c r="G83" s="49">
        <v>27</v>
      </c>
      <c r="H83" s="61">
        <v>3230</v>
      </c>
      <c r="I83" s="61">
        <f t="shared" si="20"/>
        <v>87210</v>
      </c>
      <c r="J83" s="61"/>
      <c r="K83" s="61"/>
      <c r="L83" s="61"/>
      <c r="M83" s="61"/>
      <c r="N83" s="61"/>
      <c r="O83" s="61"/>
      <c r="P83" s="62">
        <f t="shared" si="19"/>
        <v>0</v>
      </c>
      <c r="Q83" s="41" t="s">
        <v>235</v>
      </c>
      <c r="R83" s="41"/>
      <c r="S83" s="41"/>
      <c r="T83" s="41"/>
      <c r="U83" s="40"/>
      <c r="V83" s="41"/>
      <c r="W83" s="77"/>
      <c r="X83" s="1"/>
      <c r="Y83" s="67"/>
      <c r="Z83" s="68"/>
      <c r="AA83" s="69"/>
      <c r="AB83" s="70"/>
    </row>
    <row r="84" spans="1:28" s="71" customFormat="1" ht="30" customHeight="1">
      <c r="A84" s="75">
        <v>80</v>
      </c>
      <c r="B84" s="40" t="s">
        <v>25</v>
      </c>
      <c r="C84" s="40" t="s">
        <v>64</v>
      </c>
      <c r="D84" s="76" t="s">
        <v>178</v>
      </c>
      <c r="E84" s="40" t="s">
        <v>28</v>
      </c>
      <c r="F84" s="49">
        <v>5</v>
      </c>
      <c r="G84" s="49">
        <v>5</v>
      </c>
      <c r="H84" s="61">
        <v>3230</v>
      </c>
      <c r="I84" s="61">
        <f t="shared" si="20"/>
        <v>16150</v>
      </c>
      <c r="J84" s="61"/>
      <c r="K84" s="61"/>
      <c r="L84" s="61"/>
      <c r="M84" s="61"/>
      <c r="N84" s="61"/>
      <c r="O84" s="61"/>
      <c r="P84" s="62">
        <f t="shared" si="19"/>
        <v>0</v>
      </c>
      <c r="Q84" s="41" t="s">
        <v>235</v>
      </c>
      <c r="R84" s="41"/>
      <c r="S84" s="41"/>
      <c r="T84" s="41"/>
      <c r="U84" s="40"/>
      <c r="V84" s="41"/>
      <c r="W84" s="77"/>
      <c r="X84" s="1"/>
      <c r="Y84" s="67"/>
      <c r="Z84" s="68"/>
      <c r="AA84" s="69"/>
      <c r="AB84" s="70"/>
    </row>
    <row r="85" spans="1:28" s="71" customFormat="1" ht="30" customHeight="1">
      <c r="A85" s="75">
        <v>81</v>
      </c>
      <c r="B85" s="40" t="s">
        <v>25</v>
      </c>
      <c r="C85" s="40" t="s">
        <v>64</v>
      </c>
      <c r="D85" s="76" t="s">
        <v>376</v>
      </c>
      <c r="E85" s="40" t="s">
        <v>367</v>
      </c>
      <c r="F85" s="49">
        <v>327</v>
      </c>
      <c r="G85" s="49">
        <v>25</v>
      </c>
      <c r="H85" s="61">
        <v>0</v>
      </c>
      <c r="I85" s="61">
        <f t="shared" si="20"/>
        <v>0</v>
      </c>
      <c r="J85" s="61"/>
      <c r="K85" s="61"/>
      <c r="L85" s="61"/>
      <c r="M85" s="61"/>
      <c r="N85" s="61"/>
      <c r="O85" s="61"/>
      <c r="P85" s="62">
        <f t="shared" si="19"/>
        <v>302</v>
      </c>
      <c r="Q85" s="41" t="s">
        <v>59</v>
      </c>
      <c r="R85" s="41"/>
      <c r="S85" s="41"/>
      <c r="T85" s="41"/>
      <c r="U85" s="40"/>
      <c r="V85" s="41"/>
      <c r="W85" s="77"/>
      <c r="X85" s="1"/>
      <c r="Y85" s="67"/>
      <c r="Z85" s="68"/>
      <c r="AA85" s="69"/>
      <c r="AB85" s="70"/>
    </row>
    <row r="86" spans="1:28" s="71" customFormat="1" ht="30" customHeight="1">
      <c r="A86" s="75">
        <v>82</v>
      </c>
      <c r="B86" s="40" t="s">
        <v>25</v>
      </c>
      <c r="C86" s="40" t="s">
        <v>64</v>
      </c>
      <c r="D86" s="76" t="s">
        <v>122</v>
      </c>
      <c r="E86" s="40" t="s">
        <v>30</v>
      </c>
      <c r="F86" s="49">
        <v>1442</v>
      </c>
      <c r="G86" s="49">
        <v>515</v>
      </c>
      <c r="H86" s="61">
        <v>5440</v>
      </c>
      <c r="I86" s="61">
        <f t="shared" si="20"/>
        <v>2801600</v>
      </c>
      <c r="J86" s="61"/>
      <c r="K86" s="61"/>
      <c r="L86" s="61"/>
      <c r="M86" s="61"/>
      <c r="N86" s="61"/>
      <c r="O86" s="61"/>
      <c r="P86" s="62">
        <f t="shared" si="19"/>
        <v>927</v>
      </c>
      <c r="Q86" s="41" t="s">
        <v>59</v>
      </c>
      <c r="R86" s="41"/>
      <c r="S86" s="41"/>
      <c r="T86" s="41"/>
      <c r="U86" s="40"/>
      <c r="V86" s="41"/>
      <c r="W86" s="77"/>
      <c r="X86" s="1"/>
      <c r="Y86" s="67"/>
      <c r="Z86" s="68"/>
      <c r="AA86" s="69"/>
      <c r="AB86" s="70"/>
    </row>
    <row r="87" spans="1:28" s="71" customFormat="1" ht="30" customHeight="1">
      <c r="A87" s="75">
        <v>83</v>
      </c>
      <c r="B87" s="40" t="s">
        <v>25</v>
      </c>
      <c r="C87" s="40" t="s">
        <v>64</v>
      </c>
      <c r="D87" s="76" t="s">
        <v>79</v>
      </c>
      <c r="E87" s="40" t="s">
        <v>28</v>
      </c>
      <c r="F87" s="49">
        <v>661</v>
      </c>
      <c r="G87" s="49">
        <v>558</v>
      </c>
      <c r="H87" s="61">
        <v>0</v>
      </c>
      <c r="I87" s="61">
        <f t="shared" si="20"/>
        <v>0</v>
      </c>
      <c r="J87" s="61"/>
      <c r="K87" s="61"/>
      <c r="L87" s="61"/>
      <c r="M87" s="61"/>
      <c r="N87" s="61"/>
      <c r="O87" s="61"/>
      <c r="P87" s="62">
        <f t="shared" si="19"/>
        <v>103</v>
      </c>
      <c r="Q87" s="41" t="s">
        <v>235</v>
      </c>
      <c r="R87" s="41"/>
      <c r="S87" s="41"/>
      <c r="T87" s="41"/>
      <c r="U87" s="40"/>
      <c r="V87" s="41"/>
      <c r="W87" s="77"/>
      <c r="X87" s="1"/>
      <c r="Y87" s="67"/>
      <c r="Z87" s="68"/>
      <c r="AA87" s="69"/>
      <c r="AB87" s="70"/>
    </row>
    <row r="88" spans="1:28" s="71" customFormat="1" ht="30" customHeight="1">
      <c r="A88" s="75">
        <v>84</v>
      </c>
      <c r="B88" s="40" t="s">
        <v>25</v>
      </c>
      <c r="C88" s="40" t="s">
        <v>64</v>
      </c>
      <c r="D88" s="76" t="s">
        <v>289</v>
      </c>
      <c r="E88" s="40" t="s">
        <v>29</v>
      </c>
      <c r="F88" s="49">
        <v>705.8</v>
      </c>
      <c r="G88" s="49">
        <v>21</v>
      </c>
      <c r="H88" s="61">
        <v>14800</v>
      </c>
      <c r="I88" s="61">
        <f t="shared" si="20"/>
        <v>310800</v>
      </c>
      <c r="J88" s="61">
        <v>43000</v>
      </c>
      <c r="K88" s="61">
        <f t="shared" ref="K88:K122" si="23">J88*G88</f>
        <v>903000</v>
      </c>
      <c r="L88" s="66">
        <f t="shared" ref="L88:L122" si="24">J88/H88</f>
        <v>2.9054054054054053</v>
      </c>
      <c r="M88" s="61"/>
      <c r="N88" s="61">
        <v>4154</v>
      </c>
      <c r="O88" s="61">
        <f t="shared" ref="O88:O107" si="25">G88*N88</f>
        <v>87234</v>
      </c>
      <c r="P88" s="62">
        <f t="shared" si="19"/>
        <v>684.8</v>
      </c>
      <c r="Q88" s="41" t="s">
        <v>295</v>
      </c>
      <c r="R88" s="41" t="s">
        <v>293</v>
      </c>
      <c r="S88" s="41"/>
      <c r="T88" s="41"/>
      <c r="U88" s="40"/>
      <c r="V88" s="41"/>
      <c r="W88" s="77"/>
      <c r="X88" s="1"/>
      <c r="Y88" s="67"/>
      <c r="Z88" s="68"/>
      <c r="AA88" s="69"/>
      <c r="AB88" s="70"/>
    </row>
    <row r="89" spans="1:28" s="71" customFormat="1" ht="30" customHeight="1">
      <c r="A89" s="75">
        <v>85</v>
      </c>
      <c r="B89" s="40" t="s">
        <v>25</v>
      </c>
      <c r="C89" s="40" t="s">
        <v>64</v>
      </c>
      <c r="D89" s="76" t="s">
        <v>290</v>
      </c>
      <c r="E89" s="40" t="s">
        <v>29</v>
      </c>
      <c r="F89" s="49">
        <v>2168.6999999999998</v>
      </c>
      <c r="G89" s="49">
        <v>119</v>
      </c>
      <c r="H89" s="61">
        <v>14800</v>
      </c>
      <c r="I89" s="61">
        <f t="shared" si="20"/>
        <v>1761200</v>
      </c>
      <c r="J89" s="61">
        <v>43000</v>
      </c>
      <c r="K89" s="61">
        <f t="shared" si="23"/>
        <v>5117000</v>
      </c>
      <c r="L89" s="66">
        <f t="shared" si="24"/>
        <v>2.9054054054054053</v>
      </c>
      <c r="M89" s="61"/>
      <c r="N89" s="61">
        <v>4154</v>
      </c>
      <c r="O89" s="61">
        <f t="shared" si="25"/>
        <v>494326</v>
      </c>
      <c r="P89" s="62">
        <f t="shared" si="19"/>
        <v>2049.6999999999998</v>
      </c>
      <c r="Q89" s="41" t="s">
        <v>296</v>
      </c>
      <c r="R89" s="41" t="s">
        <v>294</v>
      </c>
      <c r="S89" s="41"/>
      <c r="T89" s="41"/>
      <c r="U89" s="40"/>
      <c r="V89" s="41"/>
      <c r="W89" s="77"/>
      <c r="X89" s="1"/>
      <c r="Y89" s="67"/>
      <c r="Z89" s="68"/>
      <c r="AA89" s="69"/>
      <c r="AB89" s="70"/>
    </row>
    <row r="90" spans="1:28" s="71" customFormat="1" ht="30" customHeight="1">
      <c r="A90" s="75">
        <v>86</v>
      </c>
      <c r="B90" s="40" t="s">
        <v>25</v>
      </c>
      <c r="C90" s="40" t="s">
        <v>64</v>
      </c>
      <c r="D90" s="76" t="s">
        <v>291</v>
      </c>
      <c r="E90" s="40" t="s">
        <v>29</v>
      </c>
      <c r="F90" s="49">
        <v>2870</v>
      </c>
      <c r="G90" s="49">
        <v>121</v>
      </c>
      <c r="H90" s="61">
        <v>14800</v>
      </c>
      <c r="I90" s="61">
        <f t="shared" si="20"/>
        <v>1790800</v>
      </c>
      <c r="J90" s="61">
        <v>43000</v>
      </c>
      <c r="K90" s="61">
        <f t="shared" si="23"/>
        <v>5203000</v>
      </c>
      <c r="L90" s="66">
        <f t="shared" si="24"/>
        <v>2.9054054054054053</v>
      </c>
      <c r="M90" s="61"/>
      <c r="N90" s="61">
        <v>4154</v>
      </c>
      <c r="O90" s="61">
        <f t="shared" si="25"/>
        <v>502634</v>
      </c>
      <c r="P90" s="62">
        <f t="shared" si="19"/>
        <v>2749</v>
      </c>
      <c r="Q90" s="41" t="s">
        <v>297</v>
      </c>
      <c r="R90" s="41" t="s">
        <v>292</v>
      </c>
      <c r="S90" s="41"/>
      <c r="T90" s="41"/>
      <c r="U90" s="40"/>
      <c r="V90" s="41"/>
      <c r="W90" s="77"/>
      <c r="X90" s="1"/>
      <c r="Y90" s="67"/>
      <c r="Z90" s="68"/>
      <c r="AA90" s="69"/>
      <c r="AB90" s="70"/>
    </row>
    <row r="91" spans="1:28" s="71" customFormat="1" ht="30" customHeight="1">
      <c r="A91" s="75">
        <v>87</v>
      </c>
      <c r="B91" s="40" t="s">
        <v>25</v>
      </c>
      <c r="C91" s="40" t="s">
        <v>64</v>
      </c>
      <c r="D91" s="76" t="s">
        <v>188</v>
      </c>
      <c r="E91" s="40" t="s">
        <v>29</v>
      </c>
      <c r="F91" s="49">
        <v>2152.3000000000002</v>
      </c>
      <c r="G91" s="49">
        <v>114</v>
      </c>
      <c r="H91" s="61">
        <v>14800</v>
      </c>
      <c r="I91" s="61">
        <f t="shared" si="20"/>
        <v>1687200</v>
      </c>
      <c r="J91" s="61">
        <v>43000</v>
      </c>
      <c r="K91" s="61">
        <f t="shared" si="23"/>
        <v>4902000</v>
      </c>
      <c r="L91" s="66">
        <f t="shared" si="24"/>
        <v>2.9054054054054053</v>
      </c>
      <c r="M91" s="61"/>
      <c r="N91" s="61">
        <v>4154</v>
      </c>
      <c r="O91" s="61">
        <f t="shared" si="25"/>
        <v>473556</v>
      </c>
      <c r="P91" s="62">
        <f t="shared" si="19"/>
        <v>2038.3000000000002</v>
      </c>
      <c r="Q91" s="41" t="s">
        <v>268</v>
      </c>
      <c r="R91" s="41" t="s">
        <v>226</v>
      </c>
      <c r="S91" s="41"/>
      <c r="T91" s="41"/>
      <c r="U91" s="40"/>
      <c r="V91" s="41"/>
      <c r="W91" s="77"/>
      <c r="X91" s="1"/>
      <c r="Y91" s="67"/>
      <c r="Z91" s="68"/>
      <c r="AA91" s="69"/>
      <c r="AB91" s="70"/>
    </row>
    <row r="92" spans="1:28" s="71" customFormat="1" ht="30" customHeight="1">
      <c r="A92" s="75">
        <v>88</v>
      </c>
      <c r="B92" s="40" t="s">
        <v>25</v>
      </c>
      <c r="C92" s="40" t="s">
        <v>64</v>
      </c>
      <c r="D92" s="76" t="s">
        <v>189</v>
      </c>
      <c r="E92" s="40" t="s">
        <v>29</v>
      </c>
      <c r="F92" s="49">
        <v>2037.7</v>
      </c>
      <c r="G92" s="49">
        <v>119</v>
      </c>
      <c r="H92" s="61">
        <v>14800</v>
      </c>
      <c r="I92" s="61">
        <f t="shared" si="20"/>
        <v>1761200</v>
      </c>
      <c r="J92" s="61">
        <v>43000</v>
      </c>
      <c r="K92" s="61">
        <f t="shared" si="23"/>
        <v>5117000</v>
      </c>
      <c r="L92" s="66">
        <f t="shared" si="24"/>
        <v>2.9054054054054053</v>
      </c>
      <c r="M92" s="61"/>
      <c r="N92" s="61">
        <v>4154</v>
      </c>
      <c r="O92" s="61">
        <f t="shared" si="25"/>
        <v>494326</v>
      </c>
      <c r="P92" s="62">
        <f t="shared" si="19"/>
        <v>1918.7</v>
      </c>
      <c r="Q92" s="41" t="s">
        <v>342</v>
      </c>
      <c r="R92" s="41" t="s">
        <v>343</v>
      </c>
      <c r="S92" s="41"/>
      <c r="T92" s="41"/>
      <c r="U92" s="40"/>
      <c r="V92" s="41"/>
      <c r="W92" s="77"/>
      <c r="X92" s="1"/>
      <c r="Y92" s="67"/>
      <c r="Z92" s="68"/>
      <c r="AA92" s="69"/>
      <c r="AB92" s="70"/>
    </row>
    <row r="93" spans="1:28" s="71" customFormat="1" ht="30" customHeight="1">
      <c r="A93" s="75">
        <v>89</v>
      </c>
      <c r="B93" s="40" t="s">
        <v>25</v>
      </c>
      <c r="C93" s="40" t="s">
        <v>64</v>
      </c>
      <c r="D93" s="76" t="s">
        <v>190</v>
      </c>
      <c r="E93" s="40" t="s">
        <v>29</v>
      </c>
      <c r="F93" s="49">
        <v>1689.9</v>
      </c>
      <c r="G93" s="49">
        <v>169</v>
      </c>
      <c r="H93" s="61">
        <v>14800</v>
      </c>
      <c r="I93" s="61">
        <f t="shared" si="20"/>
        <v>2501200</v>
      </c>
      <c r="J93" s="61">
        <v>43000</v>
      </c>
      <c r="K93" s="61">
        <f t="shared" si="23"/>
        <v>7267000</v>
      </c>
      <c r="L93" s="66">
        <f t="shared" si="24"/>
        <v>2.9054054054054053</v>
      </c>
      <c r="M93" s="61"/>
      <c r="N93" s="61">
        <v>4154</v>
      </c>
      <c r="O93" s="61">
        <f t="shared" si="25"/>
        <v>702026</v>
      </c>
      <c r="P93" s="62">
        <f t="shared" si="19"/>
        <v>1520.9</v>
      </c>
      <c r="Q93" s="41" t="s">
        <v>344</v>
      </c>
      <c r="R93" s="41" t="s">
        <v>227</v>
      </c>
      <c r="S93" s="41"/>
      <c r="T93" s="41"/>
      <c r="U93" s="40"/>
      <c r="V93" s="41"/>
      <c r="W93" s="77"/>
      <c r="X93" s="1"/>
      <c r="Y93" s="67"/>
      <c r="Z93" s="68"/>
      <c r="AA93" s="69"/>
      <c r="AB93" s="70"/>
    </row>
    <row r="94" spans="1:28" s="71" customFormat="1" ht="30" customHeight="1">
      <c r="A94" s="75">
        <v>90</v>
      </c>
      <c r="B94" s="40" t="s">
        <v>25</v>
      </c>
      <c r="C94" s="40" t="s">
        <v>64</v>
      </c>
      <c r="D94" s="76" t="s">
        <v>191</v>
      </c>
      <c r="E94" s="40" t="s">
        <v>29</v>
      </c>
      <c r="F94" s="49">
        <v>1569.6</v>
      </c>
      <c r="G94" s="49">
        <v>200</v>
      </c>
      <c r="H94" s="61">
        <v>14800</v>
      </c>
      <c r="I94" s="61">
        <f t="shared" si="20"/>
        <v>2960000</v>
      </c>
      <c r="J94" s="61">
        <v>43000</v>
      </c>
      <c r="K94" s="61">
        <f t="shared" si="23"/>
        <v>8600000</v>
      </c>
      <c r="L94" s="66">
        <f t="shared" si="24"/>
        <v>2.9054054054054053</v>
      </c>
      <c r="M94" s="61"/>
      <c r="N94" s="61">
        <v>4154</v>
      </c>
      <c r="O94" s="61">
        <f t="shared" si="25"/>
        <v>830800</v>
      </c>
      <c r="P94" s="62">
        <f t="shared" si="19"/>
        <v>1369.6</v>
      </c>
      <c r="Q94" s="41" t="s">
        <v>269</v>
      </c>
      <c r="R94" s="41" t="s">
        <v>228</v>
      </c>
      <c r="S94" s="41"/>
      <c r="T94" s="41"/>
      <c r="U94" s="40"/>
      <c r="V94" s="41"/>
      <c r="W94" s="77"/>
      <c r="X94" s="1"/>
      <c r="Y94" s="67"/>
      <c r="Z94" s="68"/>
      <c r="AA94" s="69"/>
      <c r="AB94" s="70"/>
    </row>
    <row r="95" spans="1:28" s="71" customFormat="1" ht="30" customHeight="1">
      <c r="A95" s="75">
        <v>91</v>
      </c>
      <c r="B95" s="40" t="s">
        <v>25</v>
      </c>
      <c r="C95" s="40" t="s">
        <v>64</v>
      </c>
      <c r="D95" s="76" t="s">
        <v>192</v>
      </c>
      <c r="E95" s="40" t="s">
        <v>29</v>
      </c>
      <c r="F95" s="49">
        <v>921.7</v>
      </c>
      <c r="G95" s="49">
        <v>86</v>
      </c>
      <c r="H95" s="61">
        <v>14800</v>
      </c>
      <c r="I95" s="61">
        <f t="shared" si="20"/>
        <v>1272800</v>
      </c>
      <c r="J95" s="61">
        <v>43000</v>
      </c>
      <c r="K95" s="61">
        <f t="shared" si="23"/>
        <v>3698000</v>
      </c>
      <c r="L95" s="66">
        <f t="shared" si="24"/>
        <v>2.9054054054054053</v>
      </c>
      <c r="M95" s="61"/>
      <c r="N95" s="61">
        <v>4154</v>
      </c>
      <c r="O95" s="61">
        <f t="shared" si="25"/>
        <v>357244</v>
      </c>
      <c r="P95" s="62">
        <f t="shared" si="19"/>
        <v>835.7</v>
      </c>
      <c r="Q95" s="41" t="s">
        <v>263</v>
      </c>
      <c r="R95" s="41" t="s">
        <v>343</v>
      </c>
      <c r="S95" s="41"/>
      <c r="T95" s="41"/>
      <c r="U95" s="40"/>
      <c r="V95" s="41"/>
      <c r="W95" s="77"/>
      <c r="X95" s="1"/>
      <c r="Y95" s="67"/>
      <c r="Z95" s="68"/>
      <c r="AA95" s="69"/>
      <c r="AB95" s="70"/>
    </row>
    <row r="96" spans="1:28" s="71" customFormat="1" ht="30" customHeight="1">
      <c r="A96" s="75">
        <v>92</v>
      </c>
      <c r="B96" s="40" t="s">
        <v>25</v>
      </c>
      <c r="C96" s="40" t="s">
        <v>64</v>
      </c>
      <c r="D96" s="76" t="s">
        <v>298</v>
      </c>
      <c r="E96" s="40" t="s">
        <v>29</v>
      </c>
      <c r="F96" s="49">
        <v>698.4</v>
      </c>
      <c r="G96" s="49">
        <v>87</v>
      </c>
      <c r="H96" s="61">
        <v>14800</v>
      </c>
      <c r="I96" s="61">
        <f t="shared" si="20"/>
        <v>1287600</v>
      </c>
      <c r="J96" s="61">
        <v>43000</v>
      </c>
      <c r="K96" s="61">
        <f t="shared" si="23"/>
        <v>3741000</v>
      </c>
      <c r="L96" s="66">
        <f t="shared" si="24"/>
        <v>2.9054054054054053</v>
      </c>
      <c r="M96" s="61"/>
      <c r="N96" s="61">
        <v>4154</v>
      </c>
      <c r="O96" s="61">
        <f t="shared" si="25"/>
        <v>361398</v>
      </c>
      <c r="P96" s="62">
        <f t="shared" si="19"/>
        <v>611.4</v>
      </c>
      <c r="Q96" s="41" t="s">
        <v>295</v>
      </c>
      <c r="R96" s="41" t="s">
        <v>293</v>
      </c>
      <c r="S96" s="41"/>
      <c r="T96" s="41"/>
      <c r="U96" s="40"/>
      <c r="V96" s="41"/>
      <c r="W96" s="77"/>
      <c r="X96" s="1"/>
      <c r="Y96" s="67"/>
      <c r="Z96" s="68"/>
      <c r="AA96" s="69"/>
      <c r="AB96" s="70"/>
    </row>
    <row r="97" spans="1:28" s="71" customFormat="1" ht="30" customHeight="1">
      <c r="A97" s="75">
        <v>93</v>
      </c>
      <c r="B97" s="40" t="s">
        <v>25</v>
      </c>
      <c r="C97" s="40" t="s">
        <v>64</v>
      </c>
      <c r="D97" s="76" t="s">
        <v>193</v>
      </c>
      <c r="E97" s="40" t="s">
        <v>29</v>
      </c>
      <c r="F97" s="49">
        <v>1227.2</v>
      </c>
      <c r="G97" s="49">
        <v>108</v>
      </c>
      <c r="H97" s="61">
        <v>14800</v>
      </c>
      <c r="I97" s="61">
        <f t="shared" si="20"/>
        <v>1598400</v>
      </c>
      <c r="J97" s="61">
        <v>43000</v>
      </c>
      <c r="K97" s="61">
        <f t="shared" si="23"/>
        <v>4644000</v>
      </c>
      <c r="L97" s="66">
        <f t="shared" si="24"/>
        <v>2.9054054054054053</v>
      </c>
      <c r="M97" s="61"/>
      <c r="N97" s="61">
        <v>4154</v>
      </c>
      <c r="O97" s="61">
        <f t="shared" si="25"/>
        <v>448632</v>
      </c>
      <c r="P97" s="62">
        <f t="shared" si="19"/>
        <v>1119.2</v>
      </c>
      <c r="Q97" s="41" t="s">
        <v>242</v>
      </c>
      <c r="R97" s="41" t="s">
        <v>205</v>
      </c>
      <c r="S97" s="41"/>
      <c r="T97" s="41"/>
      <c r="U97" s="40"/>
      <c r="V97" s="41"/>
      <c r="W97" s="77"/>
      <c r="X97" s="1"/>
      <c r="Y97" s="67"/>
      <c r="Z97" s="68"/>
      <c r="AA97" s="69"/>
      <c r="AB97" s="70"/>
    </row>
    <row r="98" spans="1:28" s="71" customFormat="1" ht="30" customHeight="1">
      <c r="A98" s="75">
        <v>94</v>
      </c>
      <c r="B98" s="40" t="s">
        <v>25</v>
      </c>
      <c r="C98" s="40" t="s">
        <v>64</v>
      </c>
      <c r="D98" s="76" t="s">
        <v>299</v>
      </c>
      <c r="E98" s="40" t="s">
        <v>29</v>
      </c>
      <c r="F98" s="49">
        <v>660.8</v>
      </c>
      <c r="G98" s="49">
        <v>28</v>
      </c>
      <c r="H98" s="61">
        <v>14800</v>
      </c>
      <c r="I98" s="61">
        <f t="shared" si="20"/>
        <v>414400</v>
      </c>
      <c r="J98" s="61">
        <v>43000</v>
      </c>
      <c r="K98" s="61">
        <f t="shared" si="23"/>
        <v>1204000</v>
      </c>
      <c r="L98" s="66">
        <f t="shared" si="24"/>
        <v>2.9054054054054053</v>
      </c>
      <c r="M98" s="61"/>
      <c r="N98" s="61">
        <v>4154</v>
      </c>
      <c r="O98" s="61">
        <f t="shared" si="25"/>
        <v>116312</v>
      </c>
      <c r="P98" s="62">
        <f t="shared" si="19"/>
        <v>632.79999999999995</v>
      </c>
      <c r="Q98" s="41" t="s">
        <v>242</v>
      </c>
      <c r="R98" s="41" t="s">
        <v>205</v>
      </c>
      <c r="S98" s="41"/>
      <c r="T98" s="41"/>
      <c r="U98" s="40"/>
      <c r="V98" s="41"/>
      <c r="W98" s="77"/>
      <c r="X98" s="1"/>
      <c r="Y98" s="67"/>
      <c r="Z98" s="68"/>
      <c r="AA98" s="69"/>
      <c r="AB98" s="70"/>
    </row>
    <row r="99" spans="1:28" s="71" customFormat="1" ht="30" customHeight="1">
      <c r="A99" s="75">
        <v>95</v>
      </c>
      <c r="B99" s="40" t="s">
        <v>25</v>
      </c>
      <c r="C99" s="40" t="s">
        <v>64</v>
      </c>
      <c r="D99" s="76" t="s">
        <v>300</v>
      </c>
      <c r="E99" s="40" t="s">
        <v>29</v>
      </c>
      <c r="F99" s="49">
        <v>2219.4</v>
      </c>
      <c r="G99" s="49">
        <v>95</v>
      </c>
      <c r="H99" s="61">
        <v>14800</v>
      </c>
      <c r="I99" s="61">
        <f t="shared" si="20"/>
        <v>1406000</v>
      </c>
      <c r="J99" s="61">
        <v>43000</v>
      </c>
      <c r="K99" s="61">
        <f t="shared" si="23"/>
        <v>4085000</v>
      </c>
      <c r="L99" s="66">
        <f t="shared" si="24"/>
        <v>2.9054054054054053</v>
      </c>
      <c r="M99" s="61"/>
      <c r="N99" s="61">
        <v>4154</v>
      </c>
      <c r="O99" s="61">
        <f t="shared" si="25"/>
        <v>394630</v>
      </c>
      <c r="P99" s="62">
        <f t="shared" si="19"/>
        <v>2124.4</v>
      </c>
      <c r="Q99" s="41" t="s">
        <v>237</v>
      </c>
      <c r="R99" s="41" t="s">
        <v>292</v>
      </c>
      <c r="S99" s="41"/>
      <c r="T99" s="41"/>
      <c r="U99" s="40"/>
      <c r="V99" s="41"/>
      <c r="W99" s="77"/>
      <c r="X99" s="1"/>
      <c r="Y99" s="67"/>
      <c r="Z99" s="68"/>
      <c r="AA99" s="69"/>
      <c r="AB99" s="70"/>
    </row>
    <row r="100" spans="1:28" s="71" customFormat="1" ht="30" customHeight="1">
      <c r="A100" s="75">
        <v>96</v>
      </c>
      <c r="B100" s="40" t="s">
        <v>25</v>
      </c>
      <c r="C100" s="40" t="s">
        <v>64</v>
      </c>
      <c r="D100" s="76" t="s">
        <v>301</v>
      </c>
      <c r="E100" s="40" t="s">
        <v>29</v>
      </c>
      <c r="F100" s="49">
        <v>2275.1999999999998</v>
      </c>
      <c r="G100" s="49">
        <v>72</v>
      </c>
      <c r="H100" s="61">
        <v>14800</v>
      </c>
      <c r="I100" s="61">
        <f t="shared" si="20"/>
        <v>1065600</v>
      </c>
      <c r="J100" s="61">
        <v>43000</v>
      </c>
      <c r="K100" s="61">
        <f t="shared" si="23"/>
        <v>3096000</v>
      </c>
      <c r="L100" s="66">
        <f t="shared" si="24"/>
        <v>2.9054054054054053</v>
      </c>
      <c r="M100" s="61"/>
      <c r="N100" s="61">
        <v>4154</v>
      </c>
      <c r="O100" s="61">
        <f t="shared" si="25"/>
        <v>299088</v>
      </c>
      <c r="P100" s="62">
        <f t="shared" si="19"/>
        <v>2203.1999999999998</v>
      </c>
      <c r="Q100" s="41" t="s">
        <v>297</v>
      </c>
      <c r="R100" s="41" t="s">
        <v>306</v>
      </c>
      <c r="S100" s="41"/>
      <c r="T100" s="41"/>
      <c r="U100" s="40"/>
      <c r="V100" s="41"/>
      <c r="W100" s="77"/>
      <c r="X100" s="1"/>
      <c r="Y100" s="67"/>
      <c r="Z100" s="68"/>
      <c r="AA100" s="69"/>
      <c r="AB100" s="70"/>
    </row>
    <row r="101" spans="1:28" s="71" customFormat="1" ht="30" customHeight="1">
      <c r="A101" s="75">
        <v>97</v>
      </c>
      <c r="B101" s="40" t="s">
        <v>25</v>
      </c>
      <c r="C101" s="40" t="s">
        <v>64</v>
      </c>
      <c r="D101" s="76" t="s">
        <v>302</v>
      </c>
      <c r="E101" s="40" t="s">
        <v>29</v>
      </c>
      <c r="F101" s="49">
        <v>1929.3</v>
      </c>
      <c r="G101" s="49">
        <v>103</v>
      </c>
      <c r="H101" s="61">
        <v>16000</v>
      </c>
      <c r="I101" s="61">
        <f t="shared" si="20"/>
        <v>1648000</v>
      </c>
      <c r="J101" s="61">
        <v>43000</v>
      </c>
      <c r="K101" s="61">
        <f t="shared" si="23"/>
        <v>4429000</v>
      </c>
      <c r="L101" s="66">
        <f t="shared" si="24"/>
        <v>2.6875</v>
      </c>
      <c r="M101" s="61"/>
      <c r="N101" s="61">
        <v>4154</v>
      </c>
      <c r="O101" s="61">
        <f t="shared" si="25"/>
        <v>427862</v>
      </c>
      <c r="P101" s="62">
        <f t="shared" si="19"/>
        <v>1826.3</v>
      </c>
      <c r="Q101" s="41" t="s">
        <v>311</v>
      </c>
      <c r="R101" s="41" t="s">
        <v>307</v>
      </c>
      <c r="S101" s="41"/>
      <c r="T101" s="41"/>
      <c r="U101" s="40"/>
      <c r="V101" s="41"/>
      <c r="W101" s="77"/>
      <c r="X101" s="1"/>
      <c r="Y101" s="67"/>
      <c r="Z101" s="68"/>
      <c r="AA101" s="69"/>
      <c r="AB101" s="70"/>
    </row>
    <row r="102" spans="1:28" s="71" customFormat="1" ht="30" customHeight="1">
      <c r="A102" s="75">
        <v>98</v>
      </c>
      <c r="B102" s="40" t="s">
        <v>25</v>
      </c>
      <c r="C102" s="40" t="s">
        <v>64</v>
      </c>
      <c r="D102" s="76" t="s">
        <v>303</v>
      </c>
      <c r="E102" s="40" t="s">
        <v>29</v>
      </c>
      <c r="F102" s="49">
        <v>2090.5</v>
      </c>
      <c r="G102" s="49">
        <v>132</v>
      </c>
      <c r="H102" s="61">
        <v>14800</v>
      </c>
      <c r="I102" s="61">
        <f t="shared" si="20"/>
        <v>1953600</v>
      </c>
      <c r="J102" s="61">
        <v>43000</v>
      </c>
      <c r="K102" s="61">
        <f t="shared" si="23"/>
        <v>5676000</v>
      </c>
      <c r="L102" s="66">
        <f t="shared" si="24"/>
        <v>2.9054054054054053</v>
      </c>
      <c r="M102" s="61"/>
      <c r="N102" s="61">
        <v>4154</v>
      </c>
      <c r="O102" s="61">
        <f t="shared" si="25"/>
        <v>548328</v>
      </c>
      <c r="P102" s="62">
        <f t="shared" si="19"/>
        <v>1958.5</v>
      </c>
      <c r="Q102" s="41" t="s">
        <v>312</v>
      </c>
      <c r="R102" s="41" t="s">
        <v>308</v>
      </c>
      <c r="S102" s="41"/>
      <c r="T102" s="41"/>
      <c r="U102" s="40"/>
      <c r="V102" s="41"/>
      <c r="W102" s="77"/>
      <c r="X102" s="1"/>
      <c r="Y102" s="67"/>
      <c r="Z102" s="68"/>
      <c r="AA102" s="69"/>
      <c r="AB102" s="70"/>
    </row>
    <row r="103" spans="1:28" s="71" customFormat="1" ht="30" customHeight="1">
      <c r="A103" s="75">
        <v>99</v>
      </c>
      <c r="B103" s="40" t="s">
        <v>25</v>
      </c>
      <c r="C103" s="40" t="s">
        <v>64</v>
      </c>
      <c r="D103" s="76" t="s">
        <v>304</v>
      </c>
      <c r="E103" s="40" t="s">
        <v>29</v>
      </c>
      <c r="F103" s="49">
        <v>998.4</v>
      </c>
      <c r="G103" s="49">
        <v>52</v>
      </c>
      <c r="H103" s="61">
        <v>14800</v>
      </c>
      <c r="I103" s="61">
        <f t="shared" si="20"/>
        <v>769600</v>
      </c>
      <c r="J103" s="61">
        <v>43000</v>
      </c>
      <c r="K103" s="61">
        <f t="shared" si="23"/>
        <v>2236000</v>
      </c>
      <c r="L103" s="66">
        <f t="shared" si="24"/>
        <v>2.9054054054054053</v>
      </c>
      <c r="M103" s="61"/>
      <c r="N103" s="61">
        <v>4154</v>
      </c>
      <c r="O103" s="61">
        <f t="shared" si="25"/>
        <v>216008</v>
      </c>
      <c r="P103" s="62">
        <f t="shared" si="19"/>
        <v>946.4</v>
      </c>
      <c r="Q103" s="41" t="s">
        <v>266</v>
      </c>
      <c r="R103" s="41" t="s">
        <v>310</v>
      </c>
      <c r="S103" s="41"/>
      <c r="T103" s="41"/>
      <c r="U103" s="40"/>
      <c r="V103" s="41"/>
      <c r="W103" s="77"/>
      <c r="X103" s="1"/>
      <c r="Y103" s="67"/>
      <c r="Z103" s="68"/>
      <c r="AA103" s="69"/>
      <c r="AB103" s="70"/>
    </row>
    <row r="104" spans="1:28" s="71" customFormat="1" ht="30" customHeight="1">
      <c r="A104" s="75">
        <v>100</v>
      </c>
      <c r="B104" s="40" t="s">
        <v>25</v>
      </c>
      <c r="C104" s="40" t="s">
        <v>64</v>
      </c>
      <c r="D104" s="76" t="s">
        <v>305</v>
      </c>
      <c r="E104" s="40" t="s">
        <v>29</v>
      </c>
      <c r="F104" s="49">
        <v>1278.5</v>
      </c>
      <c r="G104" s="49">
        <v>58</v>
      </c>
      <c r="H104" s="61">
        <v>14800</v>
      </c>
      <c r="I104" s="61">
        <f t="shared" si="20"/>
        <v>858400</v>
      </c>
      <c r="J104" s="61">
        <v>43000</v>
      </c>
      <c r="K104" s="61">
        <f t="shared" si="23"/>
        <v>2494000</v>
      </c>
      <c r="L104" s="66">
        <f t="shared" si="24"/>
        <v>2.9054054054054053</v>
      </c>
      <c r="M104" s="61"/>
      <c r="N104" s="61">
        <v>4154</v>
      </c>
      <c r="O104" s="61">
        <f t="shared" si="25"/>
        <v>240932</v>
      </c>
      <c r="P104" s="62">
        <f t="shared" si="19"/>
        <v>1220.5</v>
      </c>
      <c r="Q104" s="41" t="s">
        <v>313</v>
      </c>
      <c r="R104" s="41" t="s">
        <v>309</v>
      </c>
      <c r="S104" s="41"/>
      <c r="T104" s="41"/>
      <c r="U104" s="40"/>
      <c r="V104" s="41"/>
      <c r="W104" s="77"/>
      <c r="X104" s="1"/>
      <c r="Y104" s="67"/>
      <c r="Z104" s="68"/>
      <c r="AA104" s="69"/>
      <c r="AB104" s="70"/>
    </row>
    <row r="105" spans="1:28" s="71" customFormat="1" ht="30" customHeight="1">
      <c r="A105" s="75">
        <v>101</v>
      </c>
      <c r="B105" s="40" t="s">
        <v>25</v>
      </c>
      <c r="C105" s="40" t="s">
        <v>64</v>
      </c>
      <c r="D105" s="76" t="s">
        <v>179</v>
      </c>
      <c r="E105" s="40" t="s">
        <v>29</v>
      </c>
      <c r="F105" s="49">
        <v>2345.9</v>
      </c>
      <c r="G105" s="49">
        <v>111</v>
      </c>
      <c r="H105" s="61">
        <v>14800</v>
      </c>
      <c r="I105" s="61">
        <f t="shared" si="20"/>
        <v>1642800</v>
      </c>
      <c r="J105" s="61">
        <v>43000</v>
      </c>
      <c r="K105" s="61">
        <f t="shared" si="23"/>
        <v>4773000</v>
      </c>
      <c r="L105" s="66">
        <f t="shared" si="24"/>
        <v>2.9054054054054053</v>
      </c>
      <c r="M105" s="61"/>
      <c r="N105" s="61">
        <v>4154</v>
      </c>
      <c r="O105" s="61">
        <f t="shared" si="25"/>
        <v>461094</v>
      </c>
      <c r="P105" s="62">
        <f t="shared" si="19"/>
        <v>2234.9</v>
      </c>
      <c r="Q105" s="41" t="s">
        <v>263</v>
      </c>
      <c r="R105" s="41" t="s">
        <v>220</v>
      </c>
      <c r="S105" s="41"/>
      <c r="T105" s="41"/>
      <c r="U105" s="40"/>
      <c r="V105" s="41"/>
      <c r="W105" s="77"/>
      <c r="X105" s="1"/>
      <c r="Y105" s="67"/>
      <c r="Z105" s="68"/>
      <c r="AA105" s="69"/>
      <c r="AB105" s="70"/>
    </row>
    <row r="106" spans="1:28" s="71" customFormat="1" ht="30" customHeight="1">
      <c r="A106" s="75">
        <v>102</v>
      </c>
      <c r="B106" s="40" t="s">
        <v>25</v>
      </c>
      <c r="C106" s="40" t="s">
        <v>64</v>
      </c>
      <c r="D106" s="76" t="s">
        <v>180</v>
      </c>
      <c r="E106" s="40" t="s">
        <v>29</v>
      </c>
      <c r="F106" s="49">
        <v>972.6</v>
      </c>
      <c r="G106" s="49">
        <v>70</v>
      </c>
      <c r="H106" s="61">
        <v>14800</v>
      </c>
      <c r="I106" s="61">
        <f t="shared" si="20"/>
        <v>1036000</v>
      </c>
      <c r="J106" s="61">
        <v>43000</v>
      </c>
      <c r="K106" s="61">
        <f t="shared" si="23"/>
        <v>3010000</v>
      </c>
      <c r="L106" s="66">
        <f t="shared" si="24"/>
        <v>2.9054054054054053</v>
      </c>
      <c r="M106" s="61"/>
      <c r="N106" s="61">
        <v>4154</v>
      </c>
      <c r="O106" s="61">
        <f t="shared" si="25"/>
        <v>290780</v>
      </c>
      <c r="P106" s="62">
        <f t="shared" si="19"/>
        <v>902.6</v>
      </c>
      <c r="Q106" s="41" t="s">
        <v>264</v>
      </c>
      <c r="R106" s="41" t="s">
        <v>221</v>
      </c>
      <c r="S106" s="41"/>
      <c r="T106" s="41"/>
      <c r="U106" s="40"/>
      <c r="V106" s="41"/>
      <c r="W106" s="77"/>
      <c r="X106" s="1"/>
      <c r="Y106" s="67"/>
      <c r="Z106" s="68"/>
      <c r="AA106" s="69"/>
      <c r="AB106" s="70"/>
    </row>
    <row r="107" spans="1:28" s="71" customFormat="1" ht="30" customHeight="1">
      <c r="A107" s="75">
        <v>103</v>
      </c>
      <c r="B107" s="40" t="s">
        <v>25</v>
      </c>
      <c r="C107" s="40" t="s">
        <v>64</v>
      </c>
      <c r="D107" s="76" t="s">
        <v>181</v>
      </c>
      <c r="E107" s="40" t="s">
        <v>29</v>
      </c>
      <c r="F107" s="49">
        <v>1111.0999999999999</v>
      </c>
      <c r="G107" s="49">
        <v>126</v>
      </c>
      <c r="H107" s="61">
        <v>14800</v>
      </c>
      <c r="I107" s="61">
        <f t="shared" si="20"/>
        <v>1864800</v>
      </c>
      <c r="J107" s="61">
        <v>43000</v>
      </c>
      <c r="K107" s="61">
        <f t="shared" si="23"/>
        <v>5418000</v>
      </c>
      <c r="L107" s="66">
        <f t="shared" si="24"/>
        <v>2.9054054054054053</v>
      </c>
      <c r="M107" s="61"/>
      <c r="N107" s="61">
        <v>4154</v>
      </c>
      <c r="O107" s="61">
        <f t="shared" si="25"/>
        <v>523404</v>
      </c>
      <c r="P107" s="62">
        <f t="shared" si="19"/>
        <v>985.09999999999991</v>
      </c>
      <c r="Q107" s="41" t="s">
        <v>238</v>
      </c>
      <c r="R107" s="41" t="s">
        <v>222</v>
      </c>
      <c r="S107" s="41"/>
      <c r="T107" s="41"/>
      <c r="U107" s="40"/>
      <c r="V107" s="41"/>
      <c r="W107" s="77"/>
      <c r="X107" s="1"/>
      <c r="Y107" s="67"/>
      <c r="Z107" s="68"/>
      <c r="AA107" s="69"/>
      <c r="AB107" s="70"/>
    </row>
    <row r="108" spans="1:28" s="71" customFormat="1" ht="30" customHeight="1">
      <c r="A108" s="75">
        <v>104</v>
      </c>
      <c r="B108" s="40" t="s">
        <v>25</v>
      </c>
      <c r="C108" s="40" t="s">
        <v>64</v>
      </c>
      <c r="D108" s="76" t="s">
        <v>314</v>
      </c>
      <c r="E108" s="40" t="s">
        <v>147</v>
      </c>
      <c r="F108" s="49">
        <v>497</v>
      </c>
      <c r="G108" s="49">
        <v>2</v>
      </c>
      <c r="H108" s="61">
        <v>25700</v>
      </c>
      <c r="I108" s="61">
        <f t="shared" si="20"/>
        <v>51400</v>
      </c>
      <c r="J108" s="61">
        <v>129000</v>
      </c>
      <c r="K108" s="61">
        <f t="shared" si="23"/>
        <v>258000</v>
      </c>
      <c r="L108" s="66">
        <f t="shared" si="24"/>
        <v>5.0194552529182879</v>
      </c>
      <c r="M108" s="61"/>
      <c r="N108" s="61"/>
      <c r="O108" s="61"/>
      <c r="P108" s="62">
        <f t="shared" si="19"/>
        <v>495</v>
      </c>
      <c r="Q108" s="41" t="s">
        <v>297</v>
      </c>
      <c r="R108" s="41" t="s">
        <v>316</v>
      </c>
      <c r="S108" s="41"/>
      <c r="T108" s="41"/>
      <c r="U108" s="40"/>
      <c r="V108" s="41"/>
      <c r="W108" s="77"/>
      <c r="X108" s="1"/>
      <c r="Y108" s="67"/>
      <c r="Z108" s="68"/>
      <c r="AA108" s="69"/>
      <c r="AB108" s="70"/>
    </row>
    <row r="109" spans="1:28" s="71" customFormat="1" ht="30" customHeight="1">
      <c r="A109" s="75">
        <v>105</v>
      </c>
      <c r="B109" s="40" t="s">
        <v>25</v>
      </c>
      <c r="C109" s="40" t="s">
        <v>64</v>
      </c>
      <c r="D109" s="76" t="s">
        <v>315</v>
      </c>
      <c r="E109" s="40" t="s">
        <v>29</v>
      </c>
      <c r="F109" s="49">
        <v>2182.6999999999998</v>
      </c>
      <c r="G109" s="49">
        <v>184</v>
      </c>
      <c r="H109" s="61">
        <v>14800</v>
      </c>
      <c r="I109" s="61">
        <f t="shared" si="20"/>
        <v>2723200</v>
      </c>
      <c r="J109" s="61">
        <v>43000</v>
      </c>
      <c r="K109" s="61">
        <f t="shared" si="23"/>
        <v>7912000</v>
      </c>
      <c r="L109" s="66">
        <f t="shared" si="24"/>
        <v>2.9054054054054053</v>
      </c>
      <c r="M109" s="61"/>
      <c r="N109" s="61">
        <v>4154</v>
      </c>
      <c r="O109" s="61">
        <f t="shared" ref="O109:O122" si="26">G109*N109</f>
        <v>764336</v>
      </c>
      <c r="P109" s="62">
        <f t="shared" si="19"/>
        <v>1998.6999999999998</v>
      </c>
      <c r="Q109" s="41" t="s">
        <v>238</v>
      </c>
      <c r="R109" s="41" t="s">
        <v>222</v>
      </c>
      <c r="S109" s="41"/>
      <c r="T109" s="41"/>
      <c r="U109" s="40"/>
      <c r="V109" s="41"/>
      <c r="W109" s="77"/>
      <c r="X109" s="1"/>
      <c r="Y109" s="67"/>
      <c r="Z109" s="68"/>
      <c r="AA109" s="69"/>
      <c r="AB109" s="70"/>
    </row>
    <row r="110" spans="1:28" s="71" customFormat="1" ht="30" customHeight="1">
      <c r="A110" s="75">
        <v>106</v>
      </c>
      <c r="B110" s="40" t="s">
        <v>25</v>
      </c>
      <c r="C110" s="40" t="s">
        <v>64</v>
      </c>
      <c r="D110" s="76" t="s">
        <v>182</v>
      </c>
      <c r="E110" s="40" t="s">
        <v>29</v>
      </c>
      <c r="F110" s="49">
        <v>2520.4</v>
      </c>
      <c r="G110" s="49">
        <v>298</v>
      </c>
      <c r="H110" s="61">
        <v>14800</v>
      </c>
      <c r="I110" s="61">
        <f t="shared" si="20"/>
        <v>4410400</v>
      </c>
      <c r="J110" s="61">
        <v>43000</v>
      </c>
      <c r="K110" s="61">
        <f t="shared" si="23"/>
        <v>12814000</v>
      </c>
      <c r="L110" s="66">
        <f t="shared" si="24"/>
        <v>2.9054054054054053</v>
      </c>
      <c r="M110" s="61"/>
      <c r="N110" s="61">
        <v>4154</v>
      </c>
      <c r="O110" s="61">
        <f t="shared" si="26"/>
        <v>1237892</v>
      </c>
      <c r="P110" s="62">
        <f t="shared" si="19"/>
        <v>2222.4</v>
      </c>
      <c r="Q110" s="41" t="s">
        <v>254</v>
      </c>
      <c r="R110" s="41" t="s">
        <v>223</v>
      </c>
      <c r="S110" s="41"/>
      <c r="T110" s="41"/>
      <c r="U110" s="40"/>
      <c r="V110" s="41"/>
      <c r="W110" s="77"/>
      <c r="X110" s="1"/>
      <c r="Y110" s="67"/>
      <c r="Z110" s="68"/>
      <c r="AA110" s="69"/>
      <c r="AB110" s="70"/>
    </row>
    <row r="111" spans="1:28" s="71" customFormat="1" ht="30" customHeight="1">
      <c r="A111" s="75">
        <v>107</v>
      </c>
      <c r="B111" s="40" t="s">
        <v>25</v>
      </c>
      <c r="C111" s="40" t="s">
        <v>64</v>
      </c>
      <c r="D111" s="76" t="s">
        <v>183</v>
      </c>
      <c r="E111" s="40" t="s">
        <v>29</v>
      </c>
      <c r="F111" s="49">
        <v>2561</v>
      </c>
      <c r="G111" s="49">
        <v>311</v>
      </c>
      <c r="H111" s="61">
        <v>14800</v>
      </c>
      <c r="I111" s="61">
        <f t="shared" si="20"/>
        <v>4602800</v>
      </c>
      <c r="J111" s="61">
        <v>43000</v>
      </c>
      <c r="K111" s="61">
        <f t="shared" si="23"/>
        <v>13373000</v>
      </c>
      <c r="L111" s="66">
        <f t="shared" si="24"/>
        <v>2.9054054054054053</v>
      </c>
      <c r="M111" s="61"/>
      <c r="N111" s="61">
        <v>4154</v>
      </c>
      <c r="O111" s="61">
        <f t="shared" si="26"/>
        <v>1291894</v>
      </c>
      <c r="P111" s="62">
        <f t="shared" si="19"/>
        <v>2250</v>
      </c>
      <c r="Q111" s="41" t="s">
        <v>265</v>
      </c>
      <c r="R111" s="41" t="s">
        <v>224</v>
      </c>
      <c r="S111" s="41"/>
      <c r="T111" s="41"/>
      <c r="U111" s="40"/>
      <c r="V111" s="41"/>
      <c r="W111" s="77"/>
      <c r="X111" s="1"/>
      <c r="Y111" s="67"/>
      <c r="Z111" s="68"/>
      <c r="AA111" s="69"/>
      <c r="AB111" s="70"/>
    </row>
    <row r="112" spans="1:28" s="71" customFormat="1" ht="30" customHeight="1">
      <c r="A112" s="75">
        <v>108</v>
      </c>
      <c r="B112" s="40" t="s">
        <v>25</v>
      </c>
      <c r="C112" s="40" t="s">
        <v>64</v>
      </c>
      <c r="D112" s="76" t="s">
        <v>317</v>
      </c>
      <c r="E112" s="40" t="s">
        <v>29</v>
      </c>
      <c r="F112" s="49">
        <v>2395.6</v>
      </c>
      <c r="G112" s="49">
        <v>315</v>
      </c>
      <c r="H112" s="61">
        <v>14800</v>
      </c>
      <c r="I112" s="61">
        <f t="shared" si="20"/>
        <v>4662000</v>
      </c>
      <c r="J112" s="61">
        <v>43000</v>
      </c>
      <c r="K112" s="61">
        <f t="shared" si="23"/>
        <v>13545000</v>
      </c>
      <c r="L112" s="66">
        <f t="shared" si="24"/>
        <v>2.9054054054054053</v>
      </c>
      <c r="M112" s="61"/>
      <c r="N112" s="61">
        <v>4154</v>
      </c>
      <c r="O112" s="61">
        <f t="shared" si="26"/>
        <v>1308510</v>
      </c>
      <c r="P112" s="62">
        <f t="shared" si="19"/>
        <v>2080.6</v>
      </c>
      <c r="Q112" s="41" t="s">
        <v>252</v>
      </c>
      <c r="R112" s="41" t="s">
        <v>213</v>
      </c>
      <c r="S112" s="41"/>
      <c r="T112" s="41"/>
      <c r="U112" s="40"/>
      <c r="V112" s="41"/>
      <c r="W112" s="77"/>
      <c r="X112" s="1"/>
      <c r="Y112" s="67"/>
      <c r="Z112" s="68"/>
      <c r="AA112" s="69"/>
      <c r="AB112" s="70"/>
    </row>
    <row r="113" spans="1:28" s="71" customFormat="1" ht="30" customHeight="1">
      <c r="A113" s="75">
        <v>109</v>
      </c>
      <c r="B113" s="40" t="s">
        <v>25</v>
      </c>
      <c r="C113" s="40" t="s">
        <v>64</v>
      </c>
      <c r="D113" s="76" t="s">
        <v>184</v>
      </c>
      <c r="E113" s="40" t="s">
        <v>29</v>
      </c>
      <c r="F113" s="49">
        <v>2336.6</v>
      </c>
      <c r="G113" s="49">
        <v>279</v>
      </c>
      <c r="H113" s="61">
        <v>14800</v>
      </c>
      <c r="I113" s="61">
        <f t="shared" si="20"/>
        <v>4129200</v>
      </c>
      <c r="J113" s="61">
        <v>43000</v>
      </c>
      <c r="K113" s="61">
        <f t="shared" si="23"/>
        <v>11997000</v>
      </c>
      <c r="L113" s="66">
        <f t="shared" si="24"/>
        <v>2.9054054054054053</v>
      </c>
      <c r="M113" s="61"/>
      <c r="N113" s="61">
        <v>4154</v>
      </c>
      <c r="O113" s="61">
        <f t="shared" si="26"/>
        <v>1158966</v>
      </c>
      <c r="P113" s="62">
        <f t="shared" si="19"/>
        <v>2057.6</v>
      </c>
      <c r="Q113" s="41" t="s">
        <v>266</v>
      </c>
      <c r="R113" s="41" t="s">
        <v>225</v>
      </c>
      <c r="S113" s="41"/>
      <c r="T113" s="41"/>
      <c r="U113" s="40"/>
      <c r="V113" s="41"/>
      <c r="W113" s="77"/>
      <c r="X113" s="1"/>
      <c r="Y113" s="67"/>
      <c r="Z113" s="68"/>
      <c r="AA113" s="69"/>
      <c r="AB113" s="70"/>
    </row>
    <row r="114" spans="1:28" s="71" customFormat="1" ht="30" customHeight="1">
      <c r="A114" s="75">
        <v>110</v>
      </c>
      <c r="B114" s="40" t="s">
        <v>25</v>
      </c>
      <c r="C114" s="40" t="s">
        <v>64</v>
      </c>
      <c r="D114" s="76" t="s">
        <v>176</v>
      </c>
      <c r="E114" s="40" t="s">
        <v>29</v>
      </c>
      <c r="F114" s="49">
        <v>1926.3</v>
      </c>
      <c r="G114" s="49">
        <v>171</v>
      </c>
      <c r="H114" s="61">
        <v>14800</v>
      </c>
      <c r="I114" s="61">
        <f t="shared" si="20"/>
        <v>2530800</v>
      </c>
      <c r="J114" s="61">
        <v>43000</v>
      </c>
      <c r="K114" s="61">
        <f t="shared" si="23"/>
        <v>7353000</v>
      </c>
      <c r="L114" s="66">
        <f t="shared" si="24"/>
        <v>2.9054054054054053</v>
      </c>
      <c r="M114" s="61"/>
      <c r="N114" s="61">
        <v>4154</v>
      </c>
      <c r="O114" s="61">
        <f t="shared" si="26"/>
        <v>710334</v>
      </c>
      <c r="P114" s="62">
        <f t="shared" si="19"/>
        <v>1755.3</v>
      </c>
      <c r="Q114" s="41" t="s">
        <v>262</v>
      </c>
      <c r="R114" s="41" t="s">
        <v>219</v>
      </c>
      <c r="S114" s="41"/>
      <c r="T114" s="41"/>
      <c r="U114" s="40"/>
      <c r="V114" s="41"/>
      <c r="W114" s="77"/>
      <c r="X114" s="1"/>
      <c r="Y114" s="67"/>
      <c r="Z114" s="68"/>
      <c r="AA114" s="69"/>
      <c r="AB114" s="70"/>
    </row>
    <row r="115" spans="1:28" s="71" customFormat="1" ht="30" customHeight="1">
      <c r="A115" s="75">
        <v>111</v>
      </c>
      <c r="B115" s="40" t="s">
        <v>25</v>
      </c>
      <c r="C115" s="40" t="s">
        <v>64</v>
      </c>
      <c r="D115" s="76" t="s">
        <v>380</v>
      </c>
      <c r="E115" s="40" t="s">
        <v>29</v>
      </c>
      <c r="F115" s="49">
        <v>1133.5</v>
      </c>
      <c r="G115" s="49">
        <v>93</v>
      </c>
      <c r="H115" s="61">
        <v>18100</v>
      </c>
      <c r="I115" s="61">
        <f t="shared" si="20"/>
        <v>1683300</v>
      </c>
      <c r="J115" s="61">
        <v>43000</v>
      </c>
      <c r="K115" s="61">
        <f t="shared" si="23"/>
        <v>3999000</v>
      </c>
      <c r="L115" s="66">
        <f t="shared" si="24"/>
        <v>2.3756906077348066</v>
      </c>
      <c r="M115" s="61"/>
      <c r="N115" s="61">
        <v>4154</v>
      </c>
      <c r="O115" s="61">
        <f t="shared" si="26"/>
        <v>386322</v>
      </c>
      <c r="P115" s="62">
        <f t="shared" si="19"/>
        <v>1040.5</v>
      </c>
      <c r="Q115" s="41" t="s">
        <v>381</v>
      </c>
      <c r="R115" s="41" t="s">
        <v>382</v>
      </c>
      <c r="S115" s="41"/>
      <c r="T115" s="41"/>
      <c r="U115" s="40"/>
      <c r="V115" s="41"/>
      <c r="W115" s="77"/>
      <c r="X115" s="1"/>
      <c r="Y115" s="67"/>
      <c r="Z115" s="68"/>
      <c r="AA115" s="69"/>
      <c r="AB115" s="70"/>
    </row>
    <row r="116" spans="1:28" s="71" customFormat="1" ht="30" customHeight="1">
      <c r="A116" s="75">
        <v>112</v>
      </c>
      <c r="B116" s="40" t="s">
        <v>25</v>
      </c>
      <c r="C116" s="40" t="s">
        <v>64</v>
      </c>
      <c r="D116" s="76" t="s">
        <v>140</v>
      </c>
      <c r="E116" s="40" t="s">
        <v>29</v>
      </c>
      <c r="F116" s="49">
        <v>2306.6</v>
      </c>
      <c r="G116" s="49">
        <v>147</v>
      </c>
      <c r="H116" s="61">
        <v>18100</v>
      </c>
      <c r="I116" s="61">
        <f t="shared" si="20"/>
        <v>2660700</v>
      </c>
      <c r="J116" s="61">
        <v>43000</v>
      </c>
      <c r="K116" s="61">
        <f t="shared" si="23"/>
        <v>6321000</v>
      </c>
      <c r="L116" s="66">
        <f t="shared" si="24"/>
        <v>2.3756906077348066</v>
      </c>
      <c r="M116" s="61"/>
      <c r="N116" s="61">
        <v>4154</v>
      </c>
      <c r="O116" s="61">
        <f t="shared" si="26"/>
        <v>610638</v>
      </c>
      <c r="P116" s="62">
        <f t="shared" si="19"/>
        <v>2159.6</v>
      </c>
      <c r="Q116" s="41" t="s">
        <v>243</v>
      </c>
      <c r="R116" s="41" t="s">
        <v>206</v>
      </c>
      <c r="S116" s="41"/>
      <c r="T116" s="41"/>
      <c r="U116" s="40"/>
      <c r="V116" s="41"/>
      <c r="W116" s="77"/>
      <c r="X116" s="1"/>
      <c r="Y116" s="67"/>
      <c r="Z116" s="68"/>
      <c r="AA116" s="69"/>
      <c r="AB116" s="70"/>
    </row>
    <row r="117" spans="1:28" s="71" customFormat="1" ht="30" customHeight="1">
      <c r="A117" s="75">
        <v>113</v>
      </c>
      <c r="B117" s="40" t="s">
        <v>25</v>
      </c>
      <c r="C117" s="40" t="s">
        <v>64</v>
      </c>
      <c r="D117" s="76" t="s">
        <v>123</v>
      </c>
      <c r="E117" s="40" t="s">
        <v>29</v>
      </c>
      <c r="F117" s="49">
        <v>2317.8000000000002</v>
      </c>
      <c r="G117" s="49">
        <v>247</v>
      </c>
      <c r="H117" s="61">
        <v>18400</v>
      </c>
      <c r="I117" s="61">
        <f t="shared" si="20"/>
        <v>4544800</v>
      </c>
      <c r="J117" s="61">
        <v>43000</v>
      </c>
      <c r="K117" s="61">
        <f t="shared" si="23"/>
        <v>10621000</v>
      </c>
      <c r="L117" s="66">
        <f t="shared" si="24"/>
        <v>2.3369565217391304</v>
      </c>
      <c r="M117" s="61"/>
      <c r="N117" s="61">
        <v>4154</v>
      </c>
      <c r="O117" s="61">
        <f t="shared" si="26"/>
        <v>1026038</v>
      </c>
      <c r="P117" s="62">
        <f t="shared" si="19"/>
        <v>2070.8000000000002</v>
      </c>
      <c r="Q117" s="41" t="s">
        <v>241</v>
      </c>
      <c r="R117" s="41" t="s">
        <v>426</v>
      </c>
      <c r="S117" s="41"/>
      <c r="T117" s="41"/>
      <c r="U117" s="40"/>
      <c r="V117" s="41"/>
      <c r="W117" s="77"/>
      <c r="X117" s="1"/>
      <c r="Y117" s="67"/>
      <c r="Z117" s="68"/>
      <c r="AA117" s="69"/>
      <c r="AB117" s="70"/>
    </row>
    <row r="118" spans="1:28" s="71" customFormat="1" ht="30" customHeight="1">
      <c r="A118" s="75">
        <v>114</v>
      </c>
      <c r="B118" s="40" t="s">
        <v>25</v>
      </c>
      <c r="C118" s="40" t="s">
        <v>64</v>
      </c>
      <c r="D118" s="76" t="s">
        <v>124</v>
      </c>
      <c r="E118" s="40" t="s">
        <v>29</v>
      </c>
      <c r="F118" s="49">
        <v>1969</v>
      </c>
      <c r="G118" s="49">
        <v>420</v>
      </c>
      <c r="H118" s="61">
        <v>22700</v>
      </c>
      <c r="I118" s="61">
        <f t="shared" si="20"/>
        <v>9534000</v>
      </c>
      <c r="J118" s="61">
        <v>43000</v>
      </c>
      <c r="K118" s="61">
        <f t="shared" si="23"/>
        <v>18060000</v>
      </c>
      <c r="L118" s="66">
        <f t="shared" si="24"/>
        <v>1.894273127753304</v>
      </c>
      <c r="M118" s="61"/>
      <c r="N118" s="61">
        <v>4154</v>
      </c>
      <c r="O118" s="61">
        <f t="shared" si="26"/>
        <v>1744680</v>
      </c>
      <c r="P118" s="62">
        <f t="shared" si="19"/>
        <v>1549</v>
      </c>
      <c r="Q118" s="41" t="s">
        <v>239</v>
      </c>
      <c r="R118" s="41" t="s">
        <v>204</v>
      </c>
      <c r="S118" s="41"/>
      <c r="T118" s="41"/>
      <c r="U118" s="40"/>
      <c r="V118" s="41"/>
      <c r="W118" s="77"/>
      <c r="X118" s="1"/>
      <c r="Y118" s="67"/>
      <c r="Z118" s="68"/>
      <c r="AA118" s="69"/>
      <c r="AB118" s="70"/>
    </row>
    <row r="119" spans="1:28" s="71" customFormat="1" ht="30" customHeight="1">
      <c r="A119" s="75">
        <v>115</v>
      </c>
      <c r="B119" s="40" t="s">
        <v>25</v>
      </c>
      <c r="C119" s="40" t="s">
        <v>64</v>
      </c>
      <c r="D119" s="76" t="s">
        <v>404</v>
      </c>
      <c r="E119" s="40" t="s">
        <v>356</v>
      </c>
      <c r="F119" s="49">
        <v>900.5</v>
      </c>
      <c r="G119" s="49">
        <v>1</v>
      </c>
      <c r="H119" s="61">
        <v>22700</v>
      </c>
      <c r="I119" s="61">
        <f>G119*H119</f>
        <v>22700</v>
      </c>
      <c r="J119" s="61">
        <v>43000</v>
      </c>
      <c r="K119" s="61">
        <f>J119*G119</f>
        <v>43000</v>
      </c>
      <c r="L119" s="66">
        <f>J119/H119</f>
        <v>1.894273127753304</v>
      </c>
      <c r="M119" s="61"/>
      <c r="N119" s="61">
        <v>4154</v>
      </c>
      <c r="O119" s="61">
        <f t="shared" si="26"/>
        <v>4154</v>
      </c>
      <c r="P119" s="62">
        <f t="shared" si="19"/>
        <v>899.5</v>
      </c>
      <c r="Q119" s="41" t="s">
        <v>405</v>
      </c>
      <c r="R119" s="41" t="s">
        <v>406</v>
      </c>
      <c r="S119" s="41"/>
      <c r="T119" s="41"/>
      <c r="U119" s="40"/>
      <c r="V119" s="41"/>
      <c r="W119" s="77"/>
      <c r="X119" s="1"/>
      <c r="Y119" s="67"/>
      <c r="Z119" s="68"/>
      <c r="AA119" s="69"/>
      <c r="AB119" s="70"/>
    </row>
    <row r="120" spans="1:28" s="71" customFormat="1" ht="30" customHeight="1">
      <c r="A120" s="75">
        <v>116</v>
      </c>
      <c r="B120" s="40" t="s">
        <v>25</v>
      </c>
      <c r="C120" s="40" t="s">
        <v>64</v>
      </c>
      <c r="D120" s="76" t="s">
        <v>350</v>
      </c>
      <c r="E120" s="40" t="s">
        <v>29</v>
      </c>
      <c r="F120" s="49">
        <v>949.9</v>
      </c>
      <c r="G120" s="49">
        <v>13</v>
      </c>
      <c r="H120" s="61">
        <v>22700</v>
      </c>
      <c r="I120" s="61">
        <f t="shared" si="20"/>
        <v>295100</v>
      </c>
      <c r="J120" s="61">
        <v>43000</v>
      </c>
      <c r="K120" s="61">
        <f t="shared" si="23"/>
        <v>559000</v>
      </c>
      <c r="L120" s="66">
        <f t="shared" si="24"/>
        <v>1.894273127753304</v>
      </c>
      <c r="M120" s="61"/>
      <c r="N120" s="61">
        <v>4154</v>
      </c>
      <c r="O120" s="61">
        <f t="shared" si="26"/>
        <v>54002</v>
      </c>
      <c r="P120" s="62">
        <f t="shared" si="19"/>
        <v>936.9</v>
      </c>
      <c r="Q120" s="41" t="s">
        <v>242</v>
      </c>
      <c r="R120" s="41" t="s">
        <v>205</v>
      </c>
      <c r="S120" s="41"/>
      <c r="T120" s="41"/>
      <c r="U120" s="40"/>
      <c r="V120" s="41"/>
      <c r="W120" s="77"/>
      <c r="X120" s="1"/>
      <c r="Y120" s="67"/>
      <c r="Z120" s="68"/>
      <c r="AA120" s="69"/>
      <c r="AB120" s="70"/>
    </row>
    <row r="121" spans="1:28" s="71" customFormat="1" ht="30" customHeight="1">
      <c r="A121" s="75">
        <v>117</v>
      </c>
      <c r="B121" s="40" t="s">
        <v>25</v>
      </c>
      <c r="C121" s="40" t="s">
        <v>64</v>
      </c>
      <c r="D121" s="76" t="s">
        <v>125</v>
      </c>
      <c r="E121" s="40" t="s">
        <v>29</v>
      </c>
      <c r="F121" s="49">
        <v>1416.2</v>
      </c>
      <c r="G121" s="49">
        <v>428</v>
      </c>
      <c r="H121" s="61">
        <v>22700</v>
      </c>
      <c r="I121" s="61">
        <f t="shared" si="20"/>
        <v>9715600</v>
      </c>
      <c r="J121" s="61">
        <v>43000</v>
      </c>
      <c r="K121" s="61">
        <f t="shared" si="23"/>
        <v>18404000</v>
      </c>
      <c r="L121" s="66">
        <f t="shared" si="24"/>
        <v>1.894273127753304</v>
      </c>
      <c r="M121" s="61"/>
      <c r="N121" s="61">
        <v>4154</v>
      </c>
      <c r="O121" s="61">
        <f t="shared" si="26"/>
        <v>1777912</v>
      </c>
      <c r="P121" s="62">
        <f t="shared" si="19"/>
        <v>988.2</v>
      </c>
      <c r="Q121" s="41" t="s">
        <v>242</v>
      </c>
      <c r="R121" s="41" t="s">
        <v>205</v>
      </c>
      <c r="S121" s="41"/>
      <c r="T121" s="41"/>
      <c r="U121" s="40"/>
      <c r="V121" s="41"/>
      <c r="W121" s="77"/>
      <c r="X121" s="1"/>
      <c r="Y121" s="67"/>
      <c r="Z121" s="68"/>
      <c r="AA121" s="69"/>
      <c r="AB121" s="70"/>
    </row>
    <row r="122" spans="1:28" s="71" customFormat="1" ht="30" customHeight="1">
      <c r="A122" s="75">
        <v>118</v>
      </c>
      <c r="B122" s="40" t="s">
        <v>25</v>
      </c>
      <c r="C122" s="40" t="s">
        <v>64</v>
      </c>
      <c r="D122" s="76" t="s">
        <v>91</v>
      </c>
      <c r="E122" s="40" t="s">
        <v>29</v>
      </c>
      <c r="F122" s="49">
        <v>2149.9</v>
      </c>
      <c r="G122" s="49">
        <v>438</v>
      </c>
      <c r="H122" s="61">
        <v>18400</v>
      </c>
      <c r="I122" s="61">
        <f t="shared" si="20"/>
        <v>8059200</v>
      </c>
      <c r="J122" s="61">
        <v>43000</v>
      </c>
      <c r="K122" s="61">
        <f t="shared" si="23"/>
        <v>18834000</v>
      </c>
      <c r="L122" s="66">
        <f t="shared" si="24"/>
        <v>2.3369565217391304</v>
      </c>
      <c r="M122" s="61"/>
      <c r="N122" s="61">
        <v>4154</v>
      </c>
      <c r="O122" s="61">
        <f t="shared" si="26"/>
        <v>1819452</v>
      </c>
      <c r="P122" s="62">
        <f t="shared" si="19"/>
        <v>1711.9</v>
      </c>
      <c r="Q122" s="41" t="s">
        <v>345</v>
      </c>
      <c r="R122" s="41" t="s">
        <v>346</v>
      </c>
      <c r="S122" s="41"/>
      <c r="T122" s="41"/>
      <c r="U122" s="40"/>
      <c r="V122" s="41"/>
      <c r="W122" s="77"/>
      <c r="X122" s="1"/>
      <c r="Y122" s="67"/>
      <c r="Z122" s="68"/>
      <c r="AA122" s="69"/>
      <c r="AB122" s="70"/>
    </row>
    <row r="123" spans="1:28" s="71" customFormat="1" ht="30" customHeight="1">
      <c r="A123" s="75">
        <v>119</v>
      </c>
      <c r="B123" s="40" t="s">
        <v>25</v>
      </c>
      <c r="C123" s="40" t="s">
        <v>64</v>
      </c>
      <c r="D123" s="76" t="s">
        <v>194</v>
      </c>
      <c r="E123" s="40" t="s">
        <v>28</v>
      </c>
      <c r="F123" s="49">
        <v>4483.8999999999996</v>
      </c>
      <c r="G123" s="49">
        <v>3930</v>
      </c>
      <c r="H123" s="61">
        <v>5280</v>
      </c>
      <c r="I123" s="61">
        <f t="shared" si="20"/>
        <v>20750400</v>
      </c>
      <c r="J123" s="61"/>
      <c r="K123" s="61"/>
      <c r="L123" s="61"/>
      <c r="M123" s="61"/>
      <c r="N123" s="61"/>
      <c r="O123" s="61"/>
      <c r="P123" s="62">
        <f t="shared" si="19"/>
        <v>553.89999999999964</v>
      </c>
      <c r="Q123" s="41" t="s">
        <v>236</v>
      </c>
      <c r="R123" s="41"/>
      <c r="S123" s="41"/>
      <c r="T123" s="41"/>
      <c r="U123" s="40"/>
      <c r="V123" s="41"/>
      <c r="W123" s="77"/>
      <c r="X123" s="1"/>
      <c r="Y123" s="67"/>
      <c r="Z123" s="68"/>
      <c r="AA123" s="69"/>
      <c r="AB123" s="70"/>
    </row>
    <row r="124" spans="1:28" s="71" customFormat="1" ht="30" customHeight="1">
      <c r="A124" s="75">
        <v>120</v>
      </c>
      <c r="B124" s="40" t="s">
        <v>25</v>
      </c>
      <c r="C124" s="40" t="s">
        <v>64</v>
      </c>
      <c r="D124" s="76" t="s">
        <v>195</v>
      </c>
      <c r="E124" s="40" t="s">
        <v>30</v>
      </c>
      <c r="F124" s="49">
        <v>507.6</v>
      </c>
      <c r="G124" s="49">
        <v>143</v>
      </c>
      <c r="H124" s="61">
        <v>5280</v>
      </c>
      <c r="I124" s="61">
        <f t="shared" si="20"/>
        <v>755040</v>
      </c>
      <c r="J124" s="61">
        <v>2850</v>
      </c>
      <c r="K124" s="61">
        <f>J124*G124</f>
        <v>407550</v>
      </c>
      <c r="L124" s="66">
        <f>J124/H124</f>
        <v>0.53977272727272729</v>
      </c>
      <c r="M124" s="61"/>
      <c r="N124" s="61"/>
      <c r="O124" s="61"/>
      <c r="P124" s="62">
        <f t="shared" si="19"/>
        <v>364.6</v>
      </c>
      <c r="Q124" s="41" t="s">
        <v>57</v>
      </c>
      <c r="R124" s="41" t="s">
        <v>229</v>
      </c>
      <c r="S124" s="41"/>
      <c r="T124" s="41"/>
      <c r="U124" s="40"/>
      <c r="V124" s="41"/>
      <c r="W124" s="77"/>
      <c r="X124" s="1"/>
      <c r="Y124" s="67"/>
      <c r="Z124" s="68"/>
      <c r="AA124" s="69"/>
      <c r="AB124" s="70"/>
    </row>
    <row r="125" spans="1:28" s="71" customFormat="1" ht="30" customHeight="1">
      <c r="A125" s="75">
        <v>121</v>
      </c>
      <c r="B125" s="40" t="s">
        <v>25</v>
      </c>
      <c r="C125" s="40" t="s">
        <v>64</v>
      </c>
      <c r="D125" s="76" t="s">
        <v>379</v>
      </c>
      <c r="E125" s="40" t="s">
        <v>30</v>
      </c>
      <c r="F125" s="49">
        <v>4760.8999999999996</v>
      </c>
      <c r="G125" s="49">
        <v>18</v>
      </c>
      <c r="H125" s="61">
        <v>5280</v>
      </c>
      <c r="I125" s="61">
        <f t="shared" si="20"/>
        <v>95040</v>
      </c>
      <c r="J125" s="61"/>
      <c r="K125" s="61"/>
      <c r="L125" s="61"/>
      <c r="M125" s="61"/>
      <c r="N125" s="61"/>
      <c r="O125" s="61"/>
      <c r="P125" s="62">
        <f t="shared" si="19"/>
        <v>4742.8999999999996</v>
      </c>
      <c r="Q125" s="41" t="s">
        <v>236</v>
      </c>
      <c r="R125" s="41"/>
      <c r="S125" s="41"/>
      <c r="T125" s="41"/>
      <c r="U125" s="40"/>
      <c r="V125" s="41"/>
      <c r="W125" s="77"/>
      <c r="X125" s="1"/>
      <c r="Y125" s="67"/>
      <c r="Z125" s="68"/>
      <c r="AA125" s="69"/>
      <c r="AB125" s="70"/>
    </row>
    <row r="126" spans="1:28" s="71" customFormat="1" ht="30" customHeight="1">
      <c r="A126" s="75">
        <v>122</v>
      </c>
      <c r="B126" s="40" t="s">
        <v>25</v>
      </c>
      <c r="C126" s="40" t="s">
        <v>64</v>
      </c>
      <c r="D126" s="76" t="s">
        <v>318</v>
      </c>
      <c r="E126" s="40" t="s">
        <v>28</v>
      </c>
      <c r="F126" s="49">
        <v>156.1</v>
      </c>
      <c r="G126" s="49">
        <v>20</v>
      </c>
      <c r="H126" s="61">
        <v>5280</v>
      </c>
      <c r="I126" s="61">
        <f t="shared" si="20"/>
        <v>105600</v>
      </c>
      <c r="J126" s="61"/>
      <c r="K126" s="61"/>
      <c r="L126" s="61"/>
      <c r="M126" s="61"/>
      <c r="N126" s="61"/>
      <c r="O126" s="61"/>
      <c r="P126" s="62">
        <f t="shared" si="19"/>
        <v>136.1</v>
      </c>
      <c r="Q126" s="41" t="s">
        <v>236</v>
      </c>
      <c r="R126" s="41"/>
      <c r="S126" s="41"/>
      <c r="T126" s="41"/>
      <c r="U126" s="40"/>
      <c r="V126" s="41"/>
      <c r="W126" s="77"/>
      <c r="X126" s="1"/>
      <c r="Y126" s="67"/>
      <c r="Z126" s="68"/>
      <c r="AA126" s="69"/>
      <c r="AB126" s="70"/>
    </row>
    <row r="127" spans="1:28" s="71" customFormat="1" ht="30" customHeight="1">
      <c r="A127" s="75">
        <v>123</v>
      </c>
      <c r="B127" s="40" t="s">
        <v>25</v>
      </c>
      <c r="C127" s="40" t="s">
        <v>64</v>
      </c>
      <c r="D127" s="76" t="s">
        <v>319</v>
      </c>
      <c r="E127" s="40" t="s">
        <v>30</v>
      </c>
      <c r="F127" s="49">
        <v>197.8</v>
      </c>
      <c r="G127" s="49">
        <v>16</v>
      </c>
      <c r="H127" s="61">
        <v>5280</v>
      </c>
      <c r="I127" s="61">
        <f t="shared" si="20"/>
        <v>84480</v>
      </c>
      <c r="J127" s="61"/>
      <c r="K127" s="61"/>
      <c r="L127" s="61"/>
      <c r="M127" s="61"/>
      <c r="N127" s="61"/>
      <c r="O127" s="61"/>
      <c r="P127" s="62">
        <f t="shared" si="19"/>
        <v>181.8</v>
      </c>
      <c r="Q127" s="41" t="s">
        <v>236</v>
      </c>
      <c r="R127" s="41"/>
      <c r="S127" s="41"/>
      <c r="T127" s="41"/>
      <c r="U127" s="40"/>
      <c r="V127" s="41"/>
      <c r="W127" s="77"/>
      <c r="X127" s="1"/>
      <c r="Y127" s="67"/>
      <c r="Z127" s="68"/>
      <c r="AA127" s="69"/>
      <c r="AB127" s="70"/>
    </row>
    <row r="128" spans="1:28" s="71" customFormat="1" ht="30" customHeight="1">
      <c r="A128" s="75">
        <v>124</v>
      </c>
      <c r="B128" s="40" t="s">
        <v>25</v>
      </c>
      <c r="C128" s="40" t="s">
        <v>64</v>
      </c>
      <c r="D128" s="76" t="s">
        <v>385</v>
      </c>
      <c r="E128" s="40" t="s">
        <v>30</v>
      </c>
      <c r="F128" s="49">
        <v>1158.3</v>
      </c>
      <c r="G128" s="49">
        <v>34</v>
      </c>
      <c r="H128" s="61">
        <v>6430</v>
      </c>
      <c r="I128" s="61">
        <f t="shared" si="20"/>
        <v>218620</v>
      </c>
      <c r="J128" s="61"/>
      <c r="K128" s="61"/>
      <c r="L128" s="61"/>
      <c r="M128" s="61"/>
      <c r="N128" s="61"/>
      <c r="O128" s="61"/>
      <c r="P128" s="62">
        <f t="shared" si="19"/>
        <v>1124.3</v>
      </c>
      <c r="Q128" s="41" t="s">
        <v>236</v>
      </c>
      <c r="R128" s="41"/>
      <c r="S128" s="41"/>
      <c r="T128" s="41"/>
      <c r="U128" s="40"/>
      <c r="V128" s="41"/>
      <c r="W128" s="77"/>
      <c r="X128" s="1"/>
      <c r="Y128" s="67"/>
      <c r="Z128" s="68"/>
      <c r="AA128" s="69"/>
      <c r="AB128" s="70"/>
    </row>
    <row r="129" spans="1:28" s="71" customFormat="1" ht="30" customHeight="1">
      <c r="A129" s="75">
        <v>125</v>
      </c>
      <c r="B129" s="40" t="s">
        <v>25</v>
      </c>
      <c r="C129" s="40" t="s">
        <v>64</v>
      </c>
      <c r="D129" s="76" t="s">
        <v>383</v>
      </c>
      <c r="E129" s="40" t="s">
        <v>30</v>
      </c>
      <c r="F129" s="49">
        <v>307.10000000000002</v>
      </c>
      <c r="G129" s="49">
        <v>1</v>
      </c>
      <c r="H129" s="61">
        <v>6430</v>
      </c>
      <c r="I129" s="61">
        <f t="shared" si="20"/>
        <v>6430</v>
      </c>
      <c r="J129" s="61"/>
      <c r="K129" s="61"/>
      <c r="L129" s="61"/>
      <c r="M129" s="61"/>
      <c r="N129" s="61"/>
      <c r="O129" s="61"/>
      <c r="P129" s="62">
        <f t="shared" si="19"/>
        <v>306.10000000000002</v>
      </c>
      <c r="Q129" s="41" t="s">
        <v>236</v>
      </c>
      <c r="R129" s="41"/>
      <c r="S129" s="41"/>
      <c r="T129" s="41"/>
      <c r="U129" s="40"/>
      <c r="V129" s="41"/>
      <c r="W129" s="77"/>
      <c r="X129" s="1"/>
      <c r="Y129" s="67"/>
      <c r="Z129" s="68"/>
      <c r="AA129" s="69"/>
      <c r="AB129" s="70"/>
    </row>
    <row r="130" spans="1:28" s="71" customFormat="1" ht="30" customHeight="1">
      <c r="A130" s="75">
        <v>126</v>
      </c>
      <c r="B130" s="40" t="s">
        <v>25</v>
      </c>
      <c r="C130" s="40" t="s">
        <v>64</v>
      </c>
      <c r="D130" s="76" t="s">
        <v>384</v>
      </c>
      <c r="E130" s="40" t="s">
        <v>432</v>
      </c>
      <c r="F130" s="49">
        <v>199.4</v>
      </c>
      <c r="G130" s="49">
        <v>1</v>
      </c>
      <c r="H130" s="61">
        <v>6430</v>
      </c>
      <c r="I130" s="61">
        <f t="shared" si="20"/>
        <v>6430</v>
      </c>
      <c r="J130" s="61"/>
      <c r="K130" s="61"/>
      <c r="L130" s="61"/>
      <c r="M130" s="61"/>
      <c r="N130" s="61"/>
      <c r="O130" s="61"/>
      <c r="P130" s="62">
        <f t="shared" si="19"/>
        <v>198.4</v>
      </c>
      <c r="Q130" s="41" t="s">
        <v>236</v>
      </c>
      <c r="R130" s="41"/>
      <c r="S130" s="41"/>
      <c r="T130" s="41"/>
      <c r="U130" s="40"/>
      <c r="V130" s="41"/>
      <c r="W130" s="77"/>
      <c r="X130" s="1"/>
      <c r="Y130" s="67"/>
      <c r="Z130" s="68"/>
      <c r="AA130" s="69"/>
      <c r="AB130" s="70"/>
    </row>
    <row r="131" spans="1:28" s="71" customFormat="1" ht="30" customHeight="1">
      <c r="A131" s="75">
        <v>127</v>
      </c>
      <c r="B131" s="40" t="s">
        <v>25</v>
      </c>
      <c r="C131" s="40" t="s">
        <v>64</v>
      </c>
      <c r="D131" s="76" t="s">
        <v>126</v>
      </c>
      <c r="E131" s="40" t="s">
        <v>30</v>
      </c>
      <c r="F131" s="49">
        <v>1207.0999999999999</v>
      </c>
      <c r="G131" s="49">
        <v>1207.0999999999999</v>
      </c>
      <c r="H131" s="61">
        <v>6430</v>
      </c>
      <c r="I131" s="61">
        <f t="shared" si="20"/>
        <v>7761652.9999999991</v>
      </c>
      <c r="J131" s="61"/>
      <c r="K131" s="61"/>
      <c r="L131" s="61"/>
      <c r="M131" s="61"/>
      <c r="N131" s="61"/>
      <c r="O131" s="61"/>
      <c r="P131" s="62">
        <f t="shared" si="19"/>
        <v>0</v>
      </c>
      <c r="Q131" s="41" t="s">
        <v>236</v>
      </c>
      <c r="R131" s="41"/>
      <c r="S131" s="41"/>
      <c r="T131" s="41"/>
      <c r="U131" s="40"/>
      <c r="V131" s="41"/>
      <c r="W131" s="77"/>
      <c r="X131" s="1"/>
      <c r="Y131" s="67"/>
      <c r="Z131" s="68"/>
      <c r="AA131" s="69"/>
      <c r="AB131" s="70"/>
    </row>
    <row r="132" spans="1:28" s="71" customFormat="1" ht="30" customHeight="1">
      <c r="A132" s="75">
        <v>128</v>
      </c>
      <c r="B132" s="40" t="s">
        <v>25</v>
      </c>
      <c r="C132" s="40" t="s">
        <v>64</v>
      </c>
      <c r="D132" s="76" t="s">
        <v>127</v>
      </c>
      <c r="E132" s="40" t="s">
        <v>30</v>
      </c>
      <c r="F132" s="49">
        <v>452.8</v>
      </c>
      <c r="G132" s="49">
        <v>9</v>
      </c>
      <c r="H132" s="61">
        <v>6430</v>
      </c>
      <c r="I132" s="61">
        <f t="shared" si="20"/>
        <v>57870</v>
      </c>
      <c r="J132" s="61"/>
      <c r="K132" s="61"/>
      <c r="L132" s="61"/>
      <c r="M132" s="61"/>
      <c r="N132" s="61"/>
      <c r="O132" s="61"/>
      <c r="P132" s="62">
        <f t="shared" si="19"/>
        <v>443.8</v>
      </c>
      <c r="Q132" s="41" t="s">
        <v>236</v>
      </c>
      <c r="R132" s="41"/>
      <c r="S132" s="41"/>
      <c r="T132" s="41"/>
      <c r="U132" s="40"/>
      <c r="V132" s="41"/>
      <c r="W132" s="77"/>
      <c r="X132" s="1"/>
      <c r="Y132" s="67"/>
      <c r="Z132" s="68"/>
      <c r="AA132" s="69"/>
      <c r="AB132" s="70"/>
    </row>
    <row r="133" spans="1:28" s="71" customFormat="1" ht="30" customHeight="1">
      <c r="A133" s="75">
        <v>129</v>
      </c>
      <c r="B133" s="40" t="s">
        <v>25</v>
      </c>
      <c r="C133" s="40" t="s">
        <v>64</v>
      </c>
      <c r="D133" s="76" t="s">
        <v>128</v>
      </c>
      <c r="E133" s="40" t="s">
        <v>28</v>
      </c>
      <c r="F133" s="49">
        <v>560.5</v>
      </c>
      <c r="G133" s="49">
        <v>19</v>
      </c>
      <c r="H133" s="61">
        <v>4630</v>
      </c>
      <c r="I133" s="61">
        <f t="shared" si="20"/>
        <v>87970</v>
      </c>
      <c r="J133" s="61"/>
      <c r="K133" s="61"/>
      <c r="L133" s="61"/>
      <c r="M133" s="61"/>
      <c r="N133" s="61"/>
      <c r="O133" s="61"/>
      <c r="P133" s="62">
        <f t="shared" ref="P133:P196" si="27">F133-G133</f>
        <v>541.5</v>
      </c>
      <c r="Q133" s="41" t="s">
        <v>236</v>
      </c>
      <c r="R133" s="41"/>
      <c r="S133" s="41"/>
      <c r="T133" s="41"/>
      <c r="U133" s="40"/>
      <c r="V133" s="41"/>
      <c r="W133" s="77"/>
      <c r="X133" s="1"/>
      <c r="Y133" s="67"/>
      <c r="Z133" s="68"/>
      <c r="AA133" s="69"/>
      <c r="AB133" s="70"/>
    </row>
    <row r="134" spans="1:28" s="71" customFormat="1" ht="30" customHeight="1">
      <c r="A134" s="75">
        <v>130</v>
      </c>
      <c r="B134" s="40" t="s">
        <v>25</v>
      </c>
      <c r="C134" s="40" t="s">
        <v>64</v>
      </c>
      <c r="D134" s="76" t="s">
        <v>129</v>
      </c>
      <c r="E134" s="40" t="s">
        <v>30</v>
      </c>
      <c r="F134" s="49">
        <v>403.1</v>
      </c>
      <c r="G134" s="49">
        <v>12</v>
      </c>
      <c r="H134" s="61">
        <v>6430</v>
      </c>
      <c r="I134" s="61">
        <f t="shared" si="20"/>
        <v>77160</v>
      </c>
      <c r="J134" s="61"/>
      <c r="K134" s="61"/>
      <c r="L134" s="61"/>
      <c r="M134" s="61"/>
      <c r="N134" s="61"/>
      <c r="O134" s="61"/>
      <c r="P134" s="62">
        <f t="shared" si="27"/>
        <v>391.1</v>
      </c>
      <c r="Q134" s="41" t="s">
        <v>236</v>
      </c>
      <c r="R134" s="41"/>
      <c r="S134" s="41"/>
      <c r="T134" s="41"/>
      <c r="U134" s="40"/>
      <c r="V134" s="41"/>
      <c r="W134" s="77"/>
      <c r="X134" s="1"/>
      <c r="Y134" s="67"/>
      <c r="Z134" s="68"/>
      <c r="AA134" s="69"/>
      <c r="AB134" s="70"/>
    </row>
    <row r="135" spans="1:28" s="71" customFormat="1" ht="30" customHeight="1">
      <c r="A135" s="75">
        <v>131</v>
      </c>
      <c r="B135" s="40" t="s">
        <v>25</v>
      </c>
      <c r="C135" s="40" t="s">
        <v>64</v>
      </c>
      <c r="D135" s="76" t="s">
        <v>130</v>
      </c>
      <c r="E135" s="40" t="s">
        <v>30</v>
      </c>
      <c r="F135" s="49">
        <v>443.2</v>
      </c>
      <c r="G135" s="49">
        <v>32</v>
      </c>
      <c r="H135" s="61">
        <v>6430</v>
      </c>
      <c r="I135" s="61">
        <f t="shared" ref="I135:I217" si="28">G135*H135</f>
        <v>205760</v>
      </c>
      <c r="J135" s="61"/>
      <c r="K135" s="61"/>
      <c r="L135" s="61"/>
      <c r="M135" s="61"/>
      <c r="N135" s="61"/>
      <c r="O135" s="61"/>
      <c r="P135" s="62">
        <f t="shared" si="27"/>
        <v>411.2</v>
      </c>
      <c r="Q135" s="41" t="s">
        <v>236</v>
      </c>
      <c r="R135" s="41"/>
      <c r="S135" s="41"/>
      <c r="T135" s="41"/>
      <c r="U135" s="40"/>
      <c r="V135" s="41"/>
      <c r="W135" s="77"/>
      <c r="X135" s="1"/>
      <c r="Y135" s="67"/>
      <c r="Z135" s="68"/>
      <c r="AA135" s="69"/>
      <c r="AB135" s="70"/>
    </row>
    <row r="136" spans="1:28" s="71" customFormat="1" ht="30" customHeight="1">
      <c r="A136" s="75">
        <v>132</v>
      </c>
      <c r="B136" s="40" t="s">
        <v>25</v>
      </c>
      <c r="C136" s="40" t="s">
        <v>64</v>
      </c>
      <c r="D136" s="76" t="s">
        <v>131</v>
      </c>
      <c r="E136" s="40" t="s">
        <v>30</v>
      </c>
      <c r="F136" s="49">
        <v>395.3</v>
      </c>
      <c r="G136" s="49">
        <v>67</v>
      </c>
      <c r="H136" s="61">
        <v>6430</v>
      </c>
      <c r="I136" s="61">
        <f t="shared" si="28"/>
        <v>430810</v>
      </c>
      <c r="J136" s="61"/>
      <c r="K136" s="61"/>
      <c r="L136" s="61"/>
      <c r="M136" s="61"/>
      <c r="N136" s="61"/>
      <c r="O136" s="61"/>
      <c r="P136" s="62">
        <f t="shared" si="27"/>
        <v>328.3</v>
      </c>
      <c r="Q136" s="41" t="s">
        <v>236</v>
      </c>
      <c r="R136" s="41"/>
      <c r="S136" s="41"/>
      <c r="T136" s="41"/>
      <c r="U136" s="40"/>
      <c r="V136" s="41"/>
      <c r="W136" s="77"/>
      <c r="X136" s="1"/>
      <c r="Y136" s="67"/>
      <c r="Z136" s="68"/>
      <c r="AA136" s="69"/>
      <c r="AB136" s="70"/>
    </row>
    <row r="137" spans="1:28" s="71" customFormat="1" ht="30" customHeight="1">
      <c r="A137" s="75">
        <v>133</v>
      </c>
      <c r="B137" s="40" t="s">
        <v>25</v>
      </c>
      <c r="C137" s="40" t="s">
        <v>64</v>
      </c>
      <c r="D137" s="76" t="s">
        <v>132</v>
      </c>
      <c r="E137" s="40" t="s">
        <v>30</v>
      </c>
      <c r="F137" s="49">
        <v>542.5</v>
      </c>
      <c r="G137" s="49">
        <v>28</v>
      </c>
      <c r="H137" s="61">
        <v>6430</v>
      </c>
      <c r="I137" s="61">
        <f t="shared" si="28"/>
        <v>180040</v>
      </c>
      <c r="J137" s="61"/>
      <c r="K137" s="61"/>
      <c r="L137" s="61"/>
      <c r="M137" s="61"/>
      <c r="N137" s="61"/>
      <c r="O137" s="61"/>
      <c r="P137" s="62">
        <f t="shared" si="27"/>
        <v>514.5</v>
      </c>
      <c r="Q137" s="41" t="s">
        <v>236</v>
      </c>
      <c r="R137" s="41"/>
      <c r="S137" s="41"/>
      <c r="T137" s="41"/>
      <c r="U137" s="40"/>
      <c r="V137" s="41"/>
      <c r="W137" s="77"/>
      <c r="X137" s="1"/>
      <c r="Y137" s="67"/>
      <c r="Z137" s="68"/>
      <c r="AA137" s="69"/>
      <c r="AB137" s="70"/>
    </row>
    <row r="138" spans="1:28" s="71" customFormat="1" ht="30" customHeight="1">
      <c r="A138" s="75">
        <v>134</v>
      </c>
      <c r="B138" s="40" t="s">
        <v>25</v>
      </c>
      <c r="C138" s="40" t="s">
        <v>64</v>
      </c>
      <c r="D138" s="76" t="s">
        <v>92</v>
      </c>
      <c r="E138" s="40" t="s">
        <v>30</v>
      </c>
      <c r="F138" s="49">
        <v>598.20000000000005</v>
      </c>
      <c r="G138" s="49">
        <v>598.20000000000005</v>
      </c>
      <c r="H138" s="61">
        <v>6430</v>
      </c>
      <c r="I138" s="61">
        <f t="shared" si="28"/>
        <v>3846426.0000000005</v>
      </c>
      <c r="J138" s="61"/>
      <c r="K138" s="61"/>
      <c r="L138" s="61"/>
      <c r="M138" s="61"/>
      <c r="N138" s="61"/>
      <c r="O138" s="61"/>
      <c r="P138" s="62">
        <f t="shared" si="27"/>
        <v>0</v>
      </c>
      <c r="Q138" s="41" t="s">
        <v>236</v>
      </c>
      <c r="R138" s="41"/>
      <c r="S138" s="41"/>
      <c r="T138" s="41"/>
      <c r="U138" s="40"/>
      <c r="V138" s="41"/>
      <c r="W138" s="77"/>
      <c r="X138" s="1"/>
      <c r="Y138" s="67"/>
      <c r="Z138" s="68"/>
      <c r="AA138" s="69"/>
      <c r="AB138" s="70"/>
    </row>
    <row r="139" spans="1:28" s="71" customFormat="1" ht="30" customHeight="1">
      <c r="A139" s="75">
        <v>135</v>
      </c>
      <c r="B139" s="40" t="s">
        <v>25</v>
      </c>
      <c r="C139" s="40" t="s">
        <v>64</v>
      </c>
      <c r="D139" s="76" t="s">
        <v>175</v>
      </c>
      <c r="E139" s="40" t="s">
        <v>29</v>
      </c>
      <c r="F139" s="49">
        <v>255</v>
      </c>
      <c r="G139" s="49">
        <v>255</v>
      </c>
      <c r="H139" s="61">
        <v>5280</v>
      </c>
      <c r="I139" s="61">
        <f t="shared" si="28"/>
        <v>1346400</v>
      </c>
      <c r="J139" s="61"/>
      <c r="K139" s="61"/>
      <c r="L139" s="61"/>
      <c r="M139" s="61"/>
      <c r="N139" s="61">
        <v>4154</v>
      </c>
      <c r="O139" s="61">
        <f>G139*N139</f>
        <v>1059270</v>
      </c>
      <c r="P139" s="62">
        <f t="shared" si="27"/>
        <v>0</v>
      </c>
      <c r="Q139" s="41" t="s">
        <v>58</v>
      </c>
      <c r="R139" s="41"/>
      <c r="S139" s="41"/>
      <c r="T139" s="41"/>
      <c r="U139" s="40"/>
      <c r="V139" s="41"/>
      <c r="W139" s="77"/>
      <c r="X139" s="1"/>
      <c r="Y139" s="67"/>
      <c r="Z139" s="68"/>
      <c r="AA139" s="69"/>
      <c r="AB139" s="70"/>
    </row>
    <row r="140" spans="1:28" s="71" customFormat="1" ht="30" customHeight="1">
      <c r="A140" s="75">
        <v>136</v>
      </c>
      <c r="B140" s="40" t="s">
        <v>25</v>
      </c>
      <c r="C140" s="40" t="s">
        <v>64</v>
      </c>
      <c r="D140" s="76" t="s">
        <v>145</v>
      </c>
      <c r="E140" s="40" t="s">
        <v>30</v>
      </c>
      <c r="F140" s="49">
        <v>348</v>
      </c>
      <c r="G140" s="49">
        <v>348</v>
      </c>
      <c r="H140" s="61">
        <v>0</v>
      </c>
      <c r="I140" s="61">
        <f t="shared" si="28"/>
        <v>0</v>
      </c>
      <c r="J140" s="61">
        <v>2850</v>
      </c>
      <c r="K140" s="61">
        <f>J140*G140</f>
        <v>991800</v>
      </c>
      <c r="L140" s="66"/>
      <c r="M140" s="61"/>
      <c r="N140" s="61"/>
      <c r="O140" s="61"/>
      <c r="P140" s="62">
        <f t="shared" si="27"/>
        <v>0</v>
      </c>
      <c r="Q140" s="41" t="s">
        <v>57</v>
      </c>
      <c r="R140" s="41" t="s">
        <v>229</v>
      </c>
      <c r="S140" s="41"/>
      <c r="T140" s="41"/>
      <c r="U140" s="40"/>
      <c r="V140" s="41"/>
      <c r="W140" s="77"/>
      <c r="X140" s="1"/>
      <c r="Y140" s="67"/>
      <c r="Z140" s="68"/>
      <c r="AA140" s="69"/>
      <c r="AB140" s="70"/>
    </row>
    <row r="141" spans="1:28" s="71" customFormat="1" ht="30" customHeight="1">
      <c r="A141" s="75">
        <v>137</v>
      </c>
      <c r="B141" s="40" t="s">
        <v>25</v>
      </c>
      <c r="C141" s="40" t="s">
        <v>64</v>
      </c>
      <c r="D141" s="76" t="s">
        <v>386</v>
      </c>
      <c r="E141" s="40" t="s">
        <v>31</v>
      </c>
      <c r="F141" s="49">
        <v>1247</v>
      </c>
      <c r="G141" s="49">
        <v>103</v>
      </c>
      <c r="H141" s="61">
        <v>14800</v>
      </c>
      <c r="I141" s="61">
        <f t="shared" si="28"/>
        <v>1524400</v>
      </c>
      <c r="J141" s="61"/>
      <c r="K141" s="61"/>
      <c r="L141" s="61"/>
      <c r="M141" s="61"/>
      <c r="N141" s="61">
        <v>4154</v>
      </c>
      <c r="O141" s="61">
        <f t="shared" ref="O141:O147" si="29">G141*N141</f>
        <v>427862</v>
      </c>
      <c r="P141" s="62">
        <f t="shared" si="27"/>
        <v>1144</v>
      </c>
      <c r="Q141" s="41" t="s">
        <v>58</v>
      </c>
      <c r="R141" s="41"/>
      <c r="S141" s="41"/>
      <c r="T141" s="41"/>
      <c r="U141" s="40"/>
      <c r="V141" s="41"/>
      <c r="W141" s="77"/>
      <c r="X141" s="1"/>
      <c r="Y141" s="67"/>
      <c r="Z141" s="68"/>
      <c r="AA141" s="69"/>
      <c r="AB141" s="70"/>
    </row>
    <row r="142" spans="1:28" s="71" customFormat="1" ht="30" customHeight="1">
      <c r="A142" s="75">
        <v>138</v>
      </c>
      <c r="B142" s="40" t="s">
        <v>25</v>
      </c>
      <c r="C142" s="40" t="s">
        <v>64</v>
      </c>
      <c r="D142" s="76" t="s">
        <v>133</v>
      </c>
      <c r="E142" s="40" t="s">
        <v>31</v>
      </c>
      <c r="F142" s="49">
        <v>317</v>
      </c>
      <c r="G142" s="49">
        <v>317</v>
      </c>
      <c r="H142" s="61">
        <v>16400</v>
      </c>
      <c r="I142" s="61">
        <f t="shared" si="28"/>
        <v>5198800</v>
      </c>
      <c r="J142" s="61"/>
      <c r="K142" s="61"/>
      <c r="L142" s="61"/>
      <c r="M142" s="61"/>
      <c r="N142" s="61">
        <v>4154</v>
      </c>
      <c r="O142" s="61">
        <f t="shared" si="29"/>
        <v>1316818</v>
      </c>
      <c r="P142" s="62">
        <f t="shared" si="27"/>
        <v>0</v>
      </c>
      <c r="Q142" s="41" t="s">
        <v>58</v>
      </c>
      <c r="R142" s="41"/>
      <c r="S142" s="41"/>
      <c r="T142" s="41"/>
      <c r="U142" s="40"/>
      <c r="V142" s="41"/>
      <c r="W142" s="77"/>
      <c r="X142" s="1"/>
      <c r="Y142" s="67"/>
      <c r="Z142" s="68"/>
      <c r="AA142" s="69"/>
      <c r="AB142" s="70"/>
    </row>
    <row r="143" spans="1:28" s="71" customFormat="1" ht="30" customHeight="1">
      <c r="A143" s="75">
        <v>139</v>
      </c>
      <c r="B143" s="40" t="s">
        <v>25</v>
      </c>
      <c r="C143" s="40" t="s">
        <v>64</v>
      </c>
      <c r="D143" s="76" t="s">
        <v>93</v>
      </c>
      <c r="E143" s="40" t="s">
        <v>31</v>
      </c>
      <c r="F143" s="49">
        <v>281</v>
      </c>
      <c r="G143" s="49">
        <v>281</v>
      </c>
      <c r="H143" s="61">
        <v>16400</v>
      </c>
      <c r="I143" s="61">
        <f t="shared" si="28"/>
        <v>4608400</v>
      </c>
      <c r="J143" s="61"/>
      <c r="K143" s="61"/>
      <c r="L143" s="61"/>
      <c r="M143" s="61"/>
      <c r="N143" s="61">
        <v>4154</v>
      </c>
      <c r="O143" s="61">
        <f t="shared" si="29"/>
        <v>1167274</v>
      </c>
      <c r="P143" s="62">
        <f t="shared" si="27"/>
        <v>0</v>
      </c>
      <c r="Q143" s="41" t="s">
        <v>58</v>
      </c>
      <c r="R143" s="41"/>
      <c r="S143" s="41"/>
      <c r="T143" s="41"/>
      <c r="U143" s="40"/>
      <c r="V143" s="41"/>
      <c r="W143" s="77"/>
      <c r="X143" s="1"/>
      <c r="Y143" s="67"/>
      <c r="Z143" s="68"/>
      <c r="AA143" s="69"/>
      <c r="AB143" s="70"/>
    </row>
    <row r="144" spans="1:28" s="71" customFormat="1" ht="30" customHeight="1">
      <c r="A144" s="75">
        <v>140</v>
      </c>
      <c r="B144" s="40" t="s">
        <v>25</v>
      </c>
      <c r="C144" s="40" t="s">
        <v>64</v>
      </c>
      <c r="D144" s="76" t="s">
        <v>378</v>
      </c>
      <c r="E144" s="40" t="s">
        <v>349</v>
      </c>
      <c r="F144" s="49">
        <v>43</v>
      </c>
      <c r="G144" s="49">
        <v>4</v>
      </c>
      <c r="H144" s="61">
        <v>12200</v>
      </c>
      <c r="I144" s="61">
        <f>G144*H144</f>
        <v>48800</v>
      </c>
      <c r="J144" s="61"/>
      <c r="K144" s="61"/>
      <c r="L144" s="61"/>
      <c r="M144" s="61"/>
      <c r="N144" s="61">
        <v>4154</v>
      </c>
      <c r="O144" s="61">
        <f t="shared" si="29"/>
        <v>16616</v>
      </c>
      <c r="P144" s="62">
        <f t="shared" si="27"/>
        <v>39</v>
      </c>
      <c r="Q144" s="41" t="s">
        <v>58</v>
      </c>
      <c r="R144" s="41"/>
      <c r="S144" s="41"/>
      <c r="T144" s="41"/>
      <c r="U144" s="40"/>
      <c r="V144" s="41"/>
      <c r="W144" s="77"/>
      <c r="X144" s="1"/>
      <c r="Y144" s="67"/>
      <c r="Z144" s="68"/>
      <c r="AA144" s="69"/>
      <c r="AB144" s="70"/>
    </row>
    <row r="145" spans="1:28" s="71" customFormat="1" ht="30" customHeight="1">
      <c r="A145" s="75">
        <v>141</v>
      </c>
      <c r="B145" s="40" t="s">
        <v>25</v>
      </c>
      <c r="C145" s="40" t="s">
        <v>64</v>
      </c>
      <c r="D145" s="76" t="s">
        <v>134</v>
      </c>
      <c r="E145" s="40" t="s">
        <v>31</v>
      </c>
      <c r="F145" s="49">
        <v>2</v>
      </c>
      <c r="G145" s="49">
        <v>2</v>
      </c>
      <c r="H145" s="61">
        <v>6430</v>
      </c>
      <c r="I145" s="61">
        <f t="shared" si="28"/>
        <v>12860</v>
      </c>
      <c r="J145" s="61"/>
      <c r="K145" s="61"/>
      <c r="L145" s="61"/>
      <c r="M145" s="61"/>
      <c r="N145" s="61">
        <v>4154</v>
      </c>
      <c r="O145" s="61">
        <f t="shared" si="29"/>
        <v>8308</v>
      </c>
      <c r="P145" s="62">
        <f t="shared" si="27"/>
        <v>0</v>
      </c>
      <c r="Q145" s="41" t="s">
        <v>58</v>
      </c>
      <c r="R145" s="41"/>
      <c r="S145" s="41"/>
      <c r="T145" s="41"/>
      <c r="U145" s="40"/>
      <c r="V145" s="41"/>
      <c r="W145" s="77"/>
      <c r="X145" s="1"/>
      <c r="Y145" s="67"/>
      <c r="Z145" s="68"/>
      <c r="AA145" s="69"/>
      <c r="AB145" s="70"/>
    </row>
    <row r="146" spans="1:28" s="71" customFormat="1" ht="30" customHeight="1">
      <c r="A146" s="75">
        <v>142</v>
      </c>
      <c r="B146" s="40" t="s">
        <v>25</v>
      </c>
      <c r="C146" s="40" t="s">
        <v>64</v>
      </c>
      <c r="D146" s="76" t="s">
        <v>135</v>
      </c>
      <c r="E146" s="40" t="s">
        <v>31</v>
      </c>
      <c r="F146" s="49">
        <v>8</v>
      </c>
      <c r="G146" s="49">
        <v>8</v>
      </c>
      <c r="H146" s="61">
        <v>6430</v>
      </c>
      <c r="I146" s="61">
        <f t="shared" si="28"/>
        <v>51440</v>
      </c>
      <c r="J146" s="61"/>
      <c r="K146" s="61"/>
      <c r="L146" s="61"/>
      <c r="M146" s="61"/>
      <c r="N146" s="61">
        <v>4154</v>
      </c>
      <c r="O146" s="61">
        <f t="shared" si="29"/>
        <v>33232</v>
      </c>
      <c r="P146" s="62">
        <f t="shared" si="27"/>
        <v>0</v>
      </c>
      <c r="Q146" s="41" t="s">
        <v>58</v>
      </c>
      <c r="R146" s="41"/>
      <c r="S146" s="41"/>
      <c r="T146" s="41"/>
      <c r="U146" s="40"/>
      <c r="V146" s="41"/>
      <c r="W146" s="77"/>
      <c r="X146" s="1"/>
      <c r="Y146" s="67"/>
      <c r="Z146" s="68"/>
      <c r="AA146" s="69"/>
      <c r="AB146" s="70"/>
    </row>
    <row r="147" spans="1:28" s="71" customFormat="1" ht="30" customHeight="1">
      <c r="A147" s="75">
        <v>143</v>
      </c>
      <c r="B147" s="40" t="s">
        <v>25</v>
      </c>
      <c r="C147" s="40" t="s">
        <v>64</v>
      </c>
      <c r="D147" s="76" t="s">
        <v>136</v>
      </c>
      <c r="E147" s="40" t="s">
        <v>31</v>
      </c>
      <c r="F147" s="49">
        <v>80</v>
      </c>
      <c r="G147" s="49">
        <v>80</v>
      </c>
      <c r="H147" s="61">
        <v>6430</v>
      </c>
      <c r="I147" s="61">
        <f t="shared" si="28"/>
        <v>514400</v>
      </c>
      <c r="J147" s="61"/>
      <c r="K147" s="61"/>
      <c r="L147" s="61"/>
      <c r="M147" s="61"/>
      <c r="N147" s="61">
        <v>4154</v>
      </c>
      <c r="O147" s="61">
        <f t="shared" si="29"/>
        <v>332320</v>
      </c>
      <c r="P147" s="62">
        <f t="shared" si="27"/>
        <v>0</v>
      </c>
      <c r="Q147" s="41" t="s">
        <v>58</v>
      </c>
      <c r="R147" s="41"/>
      <c r="S147" s="41"/>
      <c r="T147" s="41"/>
      <c r="U147" s="40"/>
      <c r="V147" s="41"/>
      <c r="W147" s="77"/>
      <c r="X147" s="1"/>
      <c r="Y147" s="67"/>
      <c r="Z147" s="68"/>
      <c r="AA147" s="69"/>
      <c r="AB147" s="70"/>
    </row>
    <row r="148" spans="1:28" s="71" customFormat="1" ht="30" customHeight="1">
      <c r="A148" s="75">
        <v>144</v>
      </c>
      <c r="B148" s="40" t="s">
        <v>25</v>
      </c>
      <c r="C148" s="40" t="s">
        <v>64</v>
      </c>
      <c r="D148" s="76" t="s">
        <v>137</v>
      </c>
      <c r="E148" s="40" t="s">
        <v>30</v>
      </c>
      <c r="F148" s="49">
        <v>2356</v>
      </c>
      <c r="G148" s="49">
        <v>2356</v>
      </c>
      <c r="H148" s="61">
        <v>0</v>
      </c>
      <c r="I148" s="61">
        <f t="shared" si="28"/>
        <v>0</v>
      </c>
      <c r="J148" s="61">
        <v>2850</v>
      </c>
      <c r="K148" s="61">
        <f t="shared" ref="K148:K152" si="30">J148*G148</f>
        <v>6714600</v>
      </c>
      <c r="L148" s="66"/>
      <c r="M148" s="61"/>
      <c r="N148" s="61"/>
      <c r="O148" s="61"/>
      <c r="P148" s="62">
        <f t="shared" si="27"/>
        <v>0</v>
      </c>
      <c r="Q148" s="41" t="s">
        <v>57</v>
      </c>
      <c r="R148" s="41" t="s">
        <v>53</v>
      </c>
      <c r="S148" s="41"/>
      <c r="T148" s="41"/>
      <c r="U148" s="40"/>
      <c r="V148" s="41"/>
      <c r="W148" s="77"/>
      <c r="X148" s="1"/>
      <c r="Y148" s="67"/>
      <c r="Z148" s="68"/>
      <c r="AA148" s="69"/>
      <c r="AB148" s="70"/>
    </row>
    <row r="149" spans="1:28" s="71" customFormat="1" ht="30" customHeight="1">
      <c r="A149" s="75">
        <v>145</v>
      </c>
      <c r="B149" s="40" t="s">
        <v>25</v>
      </c>
      <c r="C149" s="40" t="s">
        <v>64</v>
      </c>
      <c r="D149" s="76" t="s">
        <v>138</v>
      </c>
      <c r="E149" s="40" t="s">
        <v>29</v>
      </c>
      <c r="F149" s="49">
        <v>45</v>
      </c>
      <c r="G149" s="49">
        <v>45</v>
      </c>
      <c r="H149" s="61">
        <v>6430</v>
      </c>
      <c r="I149" s="61">
        <f t="shared" si="28"/>
        <v>289350</v>
      </c>
      <c r="J149" s="61">
        <v>43000</v>
      </c>
      <c r="K149" s="61">
        <f t="shared" si="30"/>
        <v>1935000</v>
      </c>
      <c r="L149" s="66">
        <f t="shared" ref="L149:L151" si="31">J149/H149</f>
        <v>6.6874027993779164</v>
      </c>
      <c r="M149" s="61"/>
      <c r="N149" s="61">
        <v>4154</v>
      </c>
      <c r="O149" s="61">
        <f>G149*N149</f>
        <v>186930</v>
      </c>
      <c r="P149" s="62">
        <f t="shared" si="27"/>
        <v>0</v>
      </c>
      <c r="Q149" s="41" t="s">
        <v>238</v>
      </c>
      <c r="R149" s="41" t="s">
        <v>200</v>
      </c>
      <c r="S149" s="41"/>
      <c r="T149" s="41"/>
      <c r="U149" s="40"/>
      <c r="V149" s="41"/>
      <c r="W149" s="77"/>
      <c r="X149" s="1"/>
      <c r="Y149" s="67"/>
      <c r="Z149" s="68"/>
      <c r="AA149" s="69"/>
      <c r="AB149" s="70"/>
    </row>
    <row r="150" spans="1:28" s="71" customFormat="1" ht="30" customHeight="1">
      <c r="A150" s="75">
        <v>146</v>
      </c>
      <c r="B150" s="40" t="s">
        <v>25</v>
      </c>
      <c r="C150" s="40" t="s">
        <v>64</v>
      </c>
      <c r="D150" s="76" t="s">
        <v>139</v>
      </c>
      <c r="E150" s="40" t="s">
        <v>29</v>
      </c>
      <c r="F150" s="49">
        <v>3</v>
      </c>
      <c r="G150" s="49">
        <v>3</v>
      </c>
      <c r="H150" s="61">
        <v>18700</v>
      </c>
      <c r="I150" s="61">
        <f t="shared" si="28"/>
        <v>56100</v>
      </c>
      <c r="J150" s="61">
        <v>43000</v>
      </c>
      <c r="K150" s="61">
        <f t="shared" si="30"/>
        <v>129000</v>
      </c>
      <c r="L150" s="66">
        <f t="shared" si="31"/>
        <v>2.2994652406417111</v>
      </c>
      <c r="M150" s="61"/>
      <c r="N150" s="61">
        <v>4154</v>
      </c>
      <c r="O150" s="61">
        <f>G150*N150</f>
        <v>12462</v>
      </c>
      <c r="P150" s="62">
        <f t="shared" si="27"/>
        <v>0</v>
      </c>
      <c r="Q150" s="41" t="s">
        <v>238</v>
      </c>
      <c r="R150" s="41" t="s">
        <v>200</v>
      </c>
      <c r="S150" s="41"/>
      <c r="T150" s="41"/>
      <c r="U150" s="40"/>
      <c r="V150" s="41"/>
      <c r="W150" s="77"/>
      <c r="X150" s="1"/>
      <c r="Y150" s="67"/>
      <c r="Z150" s="68"/>
      <c r="AA150" s="69"/>
      <c r="AB150" s="70"/>
    </row>
    <row r="151" spans="1:28" s="71" customFormat="1" ht="30" customHeight="1">
      <c r="A151" s="75">
        <v>147</v>
      </c>
      <c r="B151" s="40" t="s">
        <v>25</v>
      </c>
      <c r="C151" s="40" t="s">
        <v>64</v>
      </c>
      <c r="D151" s="76" t="s">
        <v>94</v>
      </c>
      <c r="E151" s="40" t="s">
        <v>29</v>
      </c>
      <c r="F151" s="49">
        <v>10</v>
      </c>
      <c r="G151" s="49">
        <v>10</v>
      </c>
      <c r="H151" s="61">
        <v>17100</v>
      </c>
      <c r="I151" s="61">
        <f t="shared" si="28"/>
        <v>171000</v>
      </c>
      <c r="J151" s="61">
        <v>43000</v>
      </c>
      <c r="K151" s="61">
        <f t="shared" si="30"/>
        <v>430000</v>
      </c>
      <c r="L151" s="66">
        <f t="shared" si="31"/>
        <v>2.5146198830409356</v>
      </c>
      <c r="M151" s="61"/>
      <c r="N151" s="61">
        <v>4154</v>
      </c>
      <c r="O151" s="61">
        <f>G151*N151</f>
        <v>41540</v>
      </c>
      <c r="P151" s="62">
        <f t="shared" si="27"/>
        <v>0</v>
      </c>
      <c r="Q151" s="41" t="s">
        <v>237</v>
      </c>
      <c r="R151" s="41" t="s">
        <v>199</v>
      </c>
      <c r="S151" s="41"/>
      <c r="T151" s="41"/>
      <c r="U151" s="40"/>
      <c r="V151" s="41"/>
      <c r="W151" s="77"/>
      <c r="X151" s="1"/>
      <c r="Y151" s="67"/>
      <c r="Z151" s="68"/>
      <c r="AA151" s="69"/>
      <c r="AB151" s="70"/>
    </row>
    <row r="152" spans="1:28" s="71" customFormat="1" ht="30" customHeight="1">
      <c r="A152" s="75">
        <v>148</v>
      </c>
      <c r="B152" s="40" t="s">
        <v>25</v>
      </c>
      <c r="C152" s="40" t="s">
        <v>64</v>
      </c>
      <c r="D152" s="76" t="s">
        <v>95</v>
      </c>
      <c r="E152" s="40" t="s">
        <v>30</v>
      </c>
      <c r="F152" s="49">
        <v>32</v>
      </c>
      <c r="G152" s="49">
        <v>32</v>
      </c>
      <c r="H152" s="61">
        <v>0</v>
      </c>
      <c r="I152" s="61">
        <f t="shared" si="28"/>
        <v>0</v>
      </c>
      <c r="J152" s="61">
        <v>2850</v>
      </c>
      <c r="K152" s="61">
        <f t="shared" si="30"/>
        <v>91200</v>
      </c>
      <c r="L152" s="66"/>
      <c r="M152" s="61"/>
      <c r="N152" s="61"/>
      <c r="O152" s="61"/>
      <c r="P152" s="62">
        <f t="shared" si="27"/>
        <v>0</v>
      </c>
      <c r="Q152" s="41" t="s">
        <v>57</v>
      </c>
      <c r="R152" s="41" t="s">
        <v>53</v>
      </c>
      <c r="S152" s="41"/>
      <c r="T152" s="41"/>
      <c r="U152" s="40"/>
      <c r="V152" s="41"/>
      <c r="W152" s="77"/>
      <c r="X152" s="1"/>
      <c r="Y152" s="67"/>
      <c r="Z152" s="68"/>
      <c r="AA152" s="69"/>
      <c r="AB152" s="70"/>
    </row>
    <row r="153" spans="1:28" s="71" customFormat="1" ht="30" customHeight="1">
      <c r="A153" s="75">
        <v>149</v>
      </c>
      <c r="B153" s="40" t="s">
        <v>25</v>
      </c>
      <c r="C153" s="40" t="s">
        <v>64</v>
      </c>
      <c r="D153" s="76" t="s">
        <v>107</v>
      </c>
      <c r="E153" s="40" t="s">
        <v>29</v>
      </c>
      <c r="F153" s="49">
        <v>76</v>
      </c>
      <c r="G153" s="49">
        <v>76</v>
      </c>
      <c r="H153" s="61">
        <v>6430</v>
      </c>
      <c r="I153" s="61">
        <f t="shared" si="28"/>
        <v>488680</v>
      </c>
      <c r="J153" s="61"/>
      <c r="K153" s="61"/>
      <c r="L153" s="61"/>
      <c r="M153" s="61"/>
      <c r="N153" s="61">
        <v>4154</v>
      </c>
      <c r="O153" s="61">
        <f>G153*N153</f>
        <v>315704</v>
      </c>
      <c r="P153" s="62">
        <f t="shared" si="27"/>
        <v>0</v>
      </c>
      <c r="Q153" s="41" t="s">
        <v>58</v>
      </c>
      <c r="R153" s="41"/>
      <c r="S153" s="41"/>
      <c r="T153" s="41"/>
      <c r="U153" s="40"/>
      <c r="V153" s="41"/>
      <c r="W153" s="77"/>
      <c r="X153" s="1"/>
      <c r="Y153" s="67"/>
      <c r="Z153" s="68"/>
      <c r="AA153" s="69"/>
      <c r="AB153" s="70"/>
    </row>
    <row r="154" spans="1:28" s="71" customFormat="1" ht="30" customHeight="1">
      <c r="A154" s="75">
        <v>150</v>
      </c>
      <c r="B154" s="40" t="s">
        <v>25</v>
      </c>
      <c r="C154" s="40" t="s">
        <v>64</v>
      </c>
      <c r="D154" s="76" t="s">
        <v>108</v>
      </c>
      <c r="E154" s="40" t="s">
        <v>30</v>
      </c>
      <c r="F154" s="49">
        <v>12</v>
      </c>
      <c r="G154" s="49">
        <v>12</v>
      </c>
      <c r="H154" s="61">
        <v>0</v>
      </c>
      <c r="I154" s="61">
        <f t="shared" si="28"/>
        <v>0</v>
      </c>
      <c r="J154" s="61">
        <v>2850</v>
      </c>
      <c r="K154" s="61">
        <f t="shared" ref="K154:K158" si="32">J154*G154</f>
        <v>34200</v>
      </c>
      <c r="L154" s="66"/>
      <c r="M154" s="61"/>
      <c r="N154" s="61"/>
      <c r="O154" s="61"/>
      <c r="P154" s="62">
        <f t="shared" si="27"/>
        <v>0</v>
      </c>
      <c r="Q154" s="41" t="s">
        <v>57</v>
      </c>
      <c r="R154" s="41" t="s">
        <v>53</v>
      </c>
      <c r="S154" s="41"/>
      <c r="T154" s="41"/>
      <c r="U154" s="40"/>
      <c r="V154" s="41"/>
      <c r="W154" s="77"/>
      <c r="X154" s="1"/>
      <c r="Y154" s="67"/>
      <c r="Z154" s="68"/>
      <c r="AA154" s="69"/>
      <c r="AB154" s="70"/>
    </row>
    <row r="155" spans="1:28" s="71" customFormat="1" ht="30" customHeight="1">
      <c r="A155" s="75">
        <v>151</v>
      </c>
      <c r="B155" s="40" t="s">
        <v>25</v>
      </c>
      <c r="C155" s="40" t="s">
        <v>64</v>
      </c>
      <c r="D155" s="76" t="s">
        <v>109</v>
      </c>
      <c r="E155" s="40" t="s">
        <v>29</v>
      </c>
      <c r="F155" s="49">
        <v>26</v>
      </c>
      <c r="G155" s="49">
        <v>26</v>
      </c>
      <c r="H155" s="61">
        <v>6430</v>
      </c>
      <c r="I155" s="61">
        <f t="shared" si="28"/>
        <v>167180</v>
      </c>
      <c r="J155" s="61">
        <v>43000</v>
      </c>
      <c r="K155" s="61">
        <f t="shared" si="32"/>
        <v>1118000</v>
      </c>
      <c r="L155" s="66">
        <f t="shared" ref="L155:L158" si="33">J155/H155</f>
        <v>6.6874027993779164</v>
      </c>
      <c r="M155" s="61"/>
      <c r="N155" s="61">
        <v>4154</v>
      </c>
      <c r="O155" s="61">
        <f>G155*N155</f>
        <v>108004</v>
      </c>
      <c r="P155" s="62">
        <f t="shared" si="27"/>
        <v>0</v>
      </c>
      <c r="Q155" s="41" t="s">
        <v>238</v>
      </c>
      <c r="R155" s="41" t="s">
        <v>200</v>
      </c>
      <c r="S155" s="41"/>
      <c r="T155" s="41"/>
      <c r="U155" s="40"/>
      <c r="V155" s="41"/>
      <c r="W155" s="77"/>
      <c r="X155" s="1"/>
      <c r="Y155" s="67"/>
      <c r="Z155" s="68"/>
      <c r="AA155" s="69"/>
      <c r="AB155" s="70"/>
    </row>
    <row r="156" spans="1:28" s="71" customFormat="1" ht="30" customHeight="1">
      <c r="A156" s="75">
        <v>152</v>
      </c>
      <c r="B156" s="40" t="s">
        <v>25</v>
      </c>
      <c r="C156" s="40" t="s">
        <v>64</v>
      </c>
      <c r="D156" s="76" t="s">
        <v>110</v>
      </c>
      <c r="E156" s="40" t="s">
        <v>29</v>
      </c>
      <c r="F156" s="49">
        <v>3</v>
      </c>
      <c r="G156" s="49">
        <v>3</v>
      </c>
      <c r="H156" s="61">
        <v>6430</v>
      </c>
      <c r="I156" s="61">
        <f t="shared" si="28"/>
        <v>19290</v>
      </c>
      <c r="J156" s="61">
        <v>43000</v>
      </c>
      <c r="K156" s="61">
        <f t="shared" si="32"/>
        <v>129000</v>
      </c>
      <c r="L156" s="66">
        <f t="shared" si="33"/>
        <v>6.6874027993779164</v>
      </c>
      <c r="M156" s="61"/>
      <c r="N156" s="61">
        <v>4154</v>
      </c>
      <c r="O156" s="61">
        <f>G156*N156</f>
        <v>12462</v>
      </c>
      <c r="P156" s="62">
        <f t="shared" si="27"/>
        <v>0</v>
      </c>
      <c r="Q156" s="41" t="s">
        <v>238</v>
      </c>
      <c r="R156" s="41" t="s">
        <v>200</v>
      </c>
      <c r="S156" s="41"/>
      <c r="T156" s="41"/>
      <c r="U156" s="40"/>
      <c r="V156" s="41"/>
      <c r="W156" s="77"/>
      <c r="X156" s="1"/>
      <c r="Y156" s="67"/>
      <c r="Z156" s="68"/>
      <c r="AA156" s="69"/>
      <c r="AB156" s="70"/>
    </row>
    <row r="157" spans="1:28" s="71" customFormat="1" ht="30" customHeight="1">
      <c r="A157" s="75">
        <v>153</v>
      </c>
      <c r="B157" s="40" t="s">
        <v>25</v>
      </c>
      <c r="C157" s="40" t="s">
        <v>64</v>
      </c>
      <c r="D157" s="76" t="s">
        <v>146</v>
      </c>
      <c r="E157" s="40" t="s">
        <v>147</v>
      </c>
      <c r="F157" s="49">
        <v>348</v>
      </c>
      <c r="G157" s="49">
        <v>1</v>
      </c>
      <c r="H157" s="61">
        <v>33600</v>
      </c>
      <c r="I157" s="61">
        <f t="shared" si="28"/>
        <v>33600</v>
      </c>
      <c r="J157" s="61">
        <v>129000</v>
      </c>
      <c r="K157" s="61">
        <f t="shared" si="32"/>
        <v>129000</v>
      </c>
      <c r="L157" s="66">
        <f t="shared" si="33"/>
        <v>3.8392857142857144</v>
      </c>
      <c r="M157" s="61"/>
      <c r="N157" s="61"/>
      <c r="O157" s="61"/>
      <c r="P157" s="62">
        <f t="shared" si="27"/>
        <v>347</v>
      </c>
      <c r="Q157" s="41" t="s">
        <v>248</v>
      </c>
      <c r="R157" s="41" t="s">
        <v>433</v>
      </c>
      <c r="S157" s="41"/>
      <c r="T157" s="41"/>
      <c r="U157" s="40"/>
      <c r="V157" s="41"/>
      <c r="W157" s="77"/>
      <c r="X157" s="1"/>
      <c r="Y157" s="67"/>
      <c r="Z157" s="68"/>
      <c r="AA157" s="69"/>
      <c r="AB157" s="70"/>
    </row>
    <row r="158" spans="1:28" s="71" customFormat="1" ht="30" customHeight="1">
      <c r="A158" s="75">
        <v>154</v>
      </c>
      <c r="B158" s="40" t="s">
        <v>25</v>
      </c>
      <c r="C158" s="40" t="s">
        <v>64</v>
      </c>
      <c r="D158" s="76" t="s">
        <v>148</v>
      </c>
      <c r="E158" s="40" t="s">
        <v>147</v>
      </c>
      <c r="F158" s="49">
        <v>478</v>
      </c>
      <c r="G158" s="49">
        <v>5</v>
      </c>
      <c r="H158" s="61">
        <v>32300</v>
      </c>
      <c r="I158" s="61">
        <f t="shared" si="28"/>
        <v>161500</v>
      </c>
      <c r="J158" s="61">
        <v>129000</v>
      </c>
      <c r="K158" s="61">
        <f t="shared" si="32"/>
        <v>645000</v>
      </c>
      <c r="L158" s="66">
        <f t="shared" si="33"/>
        <v>3.9938080495356036</v>
      </c>
      <c r="M158" s="61"/>
      <c r="N158" s="61"/>
      <c r="O158" s="61"/>
      <c r="P158" s="62">
        <f t="shared" si="27"/>
        <v>473</v>
      </c>
      <c r="Q158" s="41" t="s">
        <v>249</v>
      </c>
      <c r="R158" s="41" t="s">
        <v>210</v>
      </c>
      <c r="S158" s="41"/>
      <c r="T158" s="41"/>
      <c r="U158" s="40"/>
      <c r="V158" s="41"/>
      <c r="W158" s="77"/>
      <c r="X158" s="1"/>
      <c r="Y158" s="67"/>
      <c r="Z158" s="68"/>
      <c r="AA158" s="69"/>
      <c r="AB158" s="70"/>
    </row>
    <row r="159" spans="1:28" s="71" customFormat="1" ht="30" customHeight="1">
      <c r="A159" s="75">
        <v>155</v>
      </c>
      <c r="B159" s="40" t="s">
        <v>25</v>
      </c>
      <c r="C159" s="40" t="s">
        <v>64</v>
      </c>
      <c r="D159" s="76" t="s">
        <v>149</v>
      </c>
      <c r="E159" s="40" t="s">
        <v>147</v>
      </c>
      <c r="F159" s="49">
        <v>13</v>
      </c>
      <c r="G159" s="49">
        <v>13</v>
      </c>
      <c r="H159" s="61">
        <v>33600</v>
      </c>
      <c r="I159" s="61">
        <f t="shared" si="28"/>
        <v>436800</v>
      </c>
      <c r="J159" s="61"/>
      <c r="K159" s="61"/>
      <c r="L159" s="61"/>
      <c r="M159" s="61"/>
      <c r="N159" s="61"/>
      <c r="O159" s="61"/>
      <c r="P159" s="62">
        <f t="shared" si="27"/>
        <v>0</v>
      </c>
      <c r="Q159" s="41" t="s">
        <v>58</v>
      </c>
      <c r="R159" s="41"/>
      <c r="S159" s="41"/>
      <c r="T159" s="41"/>
      <c r="U159" s="40"/>
      <c r="V159" s="41"/>
      <c r="W159" s="77"/>
      <c r="X159" s="1"/>
      <c r="Y159" s="67"/>
      <c r="Z159" s="68"/>
      <c r="AA159" s="69"/>
      <c r="AB159" s="70"/>
    </row>
    <row r="160" spans="1:28" s="71" customFormat="1" ht="30" customHeight="1">
      <c r="A160" s="75">
        <v>156</v>
      </c>
      <c r="B160" s="40" t="s">
        <v>25</v>
      </c>
      <c r="C160" s="40" t="s">
        <v>64</v>
      </c>
      <c r="D160" s="76" t="s">
        <v>150</v>
      </c>
      <c r="E160" s="40" t="s">
        <v>147</v>
      </c>
      <c r="F160" s="49">
        <v>228</v>
      </c>
      <c r="G160" s="49">
        <v>4</v>
      </c>
      <c r="H160" s="61">
        <v>33200</v>
      </c>
      <c r="I160" s="61">
        <f t="shared" si="28"/>
        <v>132800</v>
      </c>
      <c r="J160" s="61">
        <v>129000</v>
      </c>
      <c r="K160" s="61">
        <f t="shared" ref="K160:K176" si="34">J160*G160</f>
        <v>516000</v>
      </c>
      <c r="L160" s="66">
        <f t="shared" ref="L160:L176" si="35">J160/H160</f>
        <v>3.8855421686746987</v>
      </c>
      <c r="M160" s="61"/>
      <c r="N160" s="61"/>
      <c r="O160" s="61"/>
      <c r="P160" s="62">
        <f t="shared" si="27"/>
        <v>224</v>
      </c>
      <c r="Q160" s="41" t="s">
        <v>250</v>
      </c>
      <c r="R160" s="41" t="s">
        <v>211</v>
      </c>
      <c r="S160" s="41"/>
      <c r="T160" s="41"/>
      <c r="U160" s="40"/>
      <c r="V160" s="41"/>
      <c r="W160" s="77"/>
      <c r="X160" s="1"/>
      <c r="Y160" s="67"/>
      <c r="Z160" s="68"/>
      <c r="AA160" s="69"/>
      <c r="AB160" s="70"/>
    </row>
    <row r="161" spans="1:28" s="71" customFormat="1" ht="30" customHeight="1">
      <c r="A161" s="75">
        <v>157</v>
      </c>
      <c r="B161" s="40" t="s">
        <v>25</v>
      </c>
      <c r="C161" s="40" t="s">
        <v>64</v>
      </c>
      <c r="D161" s="76" t="s">
        <v>151</v>
      </c>
      <c r="E161" s="40" t="s">
        <v>147</v>
      </c>
      <c r="F161" s="49">
        <v>417</v>
      </c>
      <c r="G161" s="49">
        <v>23</v>
      </c>
      <c r="H161" s="61">
        <v>29700</v>
      </c>
      <c r="I161" s="61">
        <f t="shared" si="28"/>
        <v>683100</v>
      </c>
      <c r="J161" s="61">
        <v>129000</v>
      </c>
      <c r="K161" s="61">
        <f t="shared" si="34"/>
        <v>2967000</v>
      </c>
      <c r="L161" s="66">
        <f t="shared" si="35"/>
        <v>4.3434343434343434</v>
      </c>
      <c r="M161" s="61">
        <f>지장물!L22</f>
        <v>1221200</v>
      </c>
      <c r="N161" s="61"/>
      <c r="O161" s="61"/>
      <c r="P161" s="62">
        <f t="shared" si="27"/>
        <v>394</v>
      </c>
      <c r="Q161" s="41" t="s">
        <v>251</v>
      </c>
      <c r="R161" s="41" t="s">
        <v>212</v>
      </c>
      <c r="S161" s="41"/>
      <c r="T161" s="41"/>
      <c r="U161" s="40"/>
      <c r="V161" s="41"/>
      <c r="W161" s="77"/>
      <c r="X161" s="1"/>
      <c r="Y161" s="67"/>
      <c r="Z161" s="68"/>
      <c r="AA161" s="69"/>
      <c r="AB161" s="70"/>
    </row>
    <row r="162" spans="1:28" s="71" customFormat="1" ht="30" customHeight="1">
      <c r="A162" s="75">
        <v>158</v>
      </c>
      <c r="B162" s="40" t="s">
        <v>25</v>
      </c>
      <c r="C162" s="40" t="s">
        <v>64</v>
      </c>
      <c r="D162" s="76" t="s">
        <v>156</v>
      </c>
      <c r="E162" s="40" t="s">
        <v>157</v>
      </c>
      <c r="F162" s="49">
        <v>40</v>
      </c>
      <c r="G162" s="49">
        <v>29</v>
      </c>
      <c r="H162" s="61">
        <v>5280</v>
      </c>
      <c r="I162" s="61">
        <f t="shared" si="28"/>
        <v>153120</v>
      </c>
      <c r="J162" s="61">
        <v>2850</v>
      </c>
      <c r="K162" s="61">
        <f t="shared" si="34"/>
        <v>82650</v>
      </c>
      <c r="L162" s="66">
        <f t="shared" si="35"/>
        <v>0.53977272727272729</v>
      </c>
      <c r="M162" s="61"/>
      <c r="N162" s="61"/>
      <c r="O162" s="61"/>
      <c r="P162" s="62">
        <f t="shared" si="27"/>
        <v>11</v>
      </c>
      <c r="Q162" s="41" t="s">
        <v>57</v>
      </c>
      <c r="R162" s="41" t="s">
        <v>53</v>
      </c>
      <c r="S162" s="41"/>
      <c r="T162" s="41"/>
      <c r="U162" s="40"/>
      <c r="V162" s="41"/>
      <c r="W162" s="77"/>
      <c r="X162" s="1"/>
      <c r="Y162" s="67"/>
      <c r="Z162" s="68"/>
      <c r="AA162" s="69"/>
      <c r="AB162" s="70"/>
    </row>
    <row r="163" spans="1:28" s="71" customFormat="1" ht="30" customHeight="1">
      <c r="A163" s="75">
        <v>159</v>
      </c>
      <c r="B163" s="40" t="s">
        <v>25</v>
      </c>
      <c r="C163" s="40" t="s">
        <v>64</v>
      </c>
      <c r="D163" s="76" t="s">
        <v>154</v>
      </c>
      <c r="E163" s="40" t="s">
        <v>31</v>
      </c>
      <c r="F163" s="49">
        <v>790</v>
      </c>
      <c r="G163" s="49">
        <v>45</v>
      </c>
      <c r="H163" s="61">
        <v>16600</v>
      </c>
      <c r="I163" s="61">
        <f t="shared" si="28"/>
        <v>747000</v>
      </c>
      <c r="J163" s="61">
        <v>44000</v>
      </c>
      <c r="K163" s="61">
        <f t="shared" si="34"/>
        <v>1980000</v>
      </c>
      <c r="L163" s="66">
        <f t="shared" si="35"/>
        <v>2.6506024096385543</v>
      </c>
      <c r="M163" s="61"/>
      <c r="N163" s="61">
        <v>4154</v>
      </c>
      <c r="O163" s="61">
        <f t="shared" ref="O163:O176" si="36">G163*N163</f>
        <v>186930</v>
      </c>
      <c r="P163" s="62">
        <f t="shared" si="27"/>
        <v>745</v>
      </c>
      <c r="Q163" s="41" t="s">
        <v>252</v>
      </c>
      <c r="R163" s="41" t="s">
        <v>213</v>
      </c>
      <c r="S163" s="41"/>
      <c r="T163" s="41"/>
      <c r="U163" s="40"/>
      <c r="V163" s="41"/>
      <c r="W163" s="77"/>
      <c r="X163" s="1"/>
      <c r="Y163" s="67"/>
      <c r="Z163" s="68"/>
      <c r="AA163" s="69"/>
      <c r="AB163" s="70"/>
    </row>
    <row r="164" spans="1:28" s="71" customFormat="1" ht="30" customHeight="1">
      <c r="A164" s="75">
        <v>160</v>
      </c>
      <c r="B164" s="40" t="s">
        <v>25</v>
      </c>
      <c r="C164" s="40" t="s">
        <v>64</v>
      </c>
      <c r="D164" s="76" t="s">
        <v>158</v>
      </c>
      <c r="E164" s="40" t="s">
        <v>31</v>
      </c>
      <c r="F164" s="49">
        <v>1795</v>
      </c>
      <c r="G164" s="49">
        <v>11</v>
      </c>
      <c r="H164" s="61">
        <v>18700</v>
      </c>
      <c r="I164" s="61">
        <f t="shared" si="28"/>
        <v>205700</v>
      </c>
      <c r="J164" s="61">
        <v>44000</v>
      </c>
      <c r="K164" s="61">
        <f t="shared" si="34"/>
        <v>484000</v>
      </c>
      <c r="L164" s="66">
        <f t="shared" si="35"/>
        <v>2.3529411764705883</v>
      </c>
      <c r="M164" s="61"/>
      <c r="N164" s="61">
        <v>4154</v>
      </c>
      <c r="O164" s="61">
        <f t="shared" si="36"/>
        <v>45694</v>
      </c>
      <c r="P164" s="62">
        <f t="shared" si="27"/>
        <v>1784</v>
      </c>
      <c r="Q164" s="41" t="s">
        <v>252</v>
      </c>
      <c r="R164" s="41" t="s">
        <v>213</v>
      </c>
      <c r="S164" s="41"/>
      <c r="T164" s="41"/>
      <c r="U164" s="40"/>
      <c r="V164" s="41"/>
      <c r="W164" s="77"/>
      <c r="X164" s="1"/>
      <c r="Y164" s="67"/>
      <c r="Z164" s="68"/>
      <c r="AA164" s="69"/>
      <c r="AB164" s="70"/>
    </row>
    <row r="165" spans="1:28" s="71" customFormat="1" ht="30" customHeight="1">
      <c r="A165" s="75">
        <v>161</v>
      </c>
      <c r="B165" s="40" t="s">
        <v>25</v>
      </c>
      <c r="C165" s="40" t="s">
        <v>64</v>
      </c>
      <c r="D165" s="76" t="s">
        <v>69</v>
      </c>
      <c r="E165" s="40" t="s">
        <v>31</v>
      </c>
      <c r="F165" s="49">
        <v>2645</v>
      </c>
      <c r="G165" s="49">
        <v>11</v>
      </c>
      <c r="H165" s="61">
        <v>16600</v>
      </c>
      <c r="I165" s="61">
        <f t="shared" si="28"/>
        <v>182600</v>
      </c>
      <c r="J165" s="61">
        <v>44000</v>
      </c>
      <c r="K165" s="61">
        <f t="shared" si="34"/>
        <v>484000</v>
      </c>
      <c r="L165" s="66">
        <f t="shared" si="35"/>
        <v>2.6506024096385543</v>
      </c>
      <c r="M165" s="61"/>
      <c r="N165" s="61">
        <v>4154</v>
      </c>
      <c r="O165" s="61">
        <f t="shared" si="36"/>
        <v>45694</v>
      </c>
      <c r="P165" s="62">
        <f t="shared" si="27"/>
        <v>2634</v>
      </c>
      <c r="Q165" s="41" t="s">
        <v>251</v>
      </c>
      <c r="R165" s="41" t="s">
        <v>212</v>
      </c>
      <c r="S165" s="41"/>
      <c r="T165" s="41"/>
      <c r="U165" s="40"/>
      <c r="V165" s="41"/>
      <c r="W165" s="77"/>
      <c r="X165" s="1"/>
      <c r="Y165" s="67"/>
      <c r="Z165" s="68"/>
      <c r="AA165" s="69"/>
      <c r="AB165" s="70"/>
    </row>
    <row r="166" spans="1:28" s="71" customFormat="1" ht="30" customHeight="1">
      <c r="A166" s="75">
        <v>162</v>
      </c>
      <c r="B166" s="40" t="s">
        <v>25</v>
      </c>
      <c r="C166" s="40" t="s">
        <v>64</v>
      </c>
      <c r="D166" s="76" t="s">
        <v>415</v>
      </c>
      <c r="E166" s="40" t="s">
        <v>419</v>
      </c>
      <c r="F166" s="49">
        <v>3163</v>
      </c>
      <c r="G166" s="49">
        <v>4</v>
      </c>
      <c r="H166" s="61">
        <v>19500</v>
      </c>
      <c r="I166" s="61">
        <f t="shared" ref="I166:I168" si="37">G166*H166</f>
        <v>78000</v>
      </c>
      <c r="J166" s="61">
        <v>43000</v>
      </c>
      <c r="K166" s="61">
        <f t="shared" ref="K166:K172" si="38">J166*G166</f>
        <v>172000</v>
      </c>
      <c r="L166" s="66">
        <f t="shared" ref="L166:L172" si="39">J166/H166</f>
        <v>2.2051282051282053</v>
      </c>
      <c r="M166" s="61"/>
      <c r="N166" s="61">
        <v>4154</v>
      </c>
      <c r="O166" s="61">
        <f t="shared" si="36"/>
        <v>16616</v>
      </c>
      <c r="P166" s="62">
        <f t="shared" si="27"/>
        <v>3159</v>
      </c>
      <c r="Q166" s="41" t="s">
        <v>420</v>
      </c>
      <c r="R166" s="41" t="s">
        <v>427</v>
      </c>
      <c r="S166" s="41"/>
      <c r="T166" s="41"/>
      <c r="U166" s="40"/>
      <c r="V166" s="41"/>
      <c r="W166" s="77"/>
      <c r="X166" s="1"/>
      <c r="Y166" s="67"/>
      <c r="Z166" s="68"/>
      <c r="AA166" s="69"/>
      <c r="AB166" s="70"/>
    </row>
    <row r="167" spans="1:28" s="71" customFormat="1" ht="30" customHeight="1">
      <c r="A167" s="75">
        <v>163</v>
      </c>
      <c r="B167" s="40" t="s">
        <v>25</v>
      </c>
      <c r="C167" s="40" t="s">
        <v>64</v>
      </c>
      <c r="D167" s="76" t="s">
        <v>413</v>
      </c>
      <c r="E167" s="40" t="s">
        <v>419</v>
      </c>
      <c r="F167" s="49">
        <v>1212</v>
      </c>
      <c r="G167" s="49">
        <v>17</v>
      </c>
      <c r="H167" s="61">
        <v>21000</v>
      </c>
      <c r="I167" s="61">
        <f t="shared" si="37"/>
        <v>357000</v>
      </c>
      <c r="J167" s="61">
        <v>43000</v>
      </c>
      <c r="K167" s="61">
        <f t="shared" si="38"/>
        <v>731000</v>
      </c>
      <c r="L167" s="66">
        <f t="shared" si="39"/>
        <v>2.0476190476190474</v>
      </c>
      <c r="M167" s="61"/>
      <c r="N167" s="61">
        <v>4154</v>
      </c>
      <c r="O167" s="61">
        <f t="shared" si="36"/>
        <v>70618</v>
      </c>
      <c r="P167" s="62">
        <f t="shared" si="27"/>
        <v>1195</v>
      </c>
      <c r="Q167" s="41" t="s">
        <v>421</v>
      </c>
      <c r="R167" s="41">
        <v>144</v>
      </c>
      <c r="S167" s="41"/>
      <c r="T167" s="41"/>
      <c r="U167" s="40"/>
      <c r="V167" s="41"/>
      <c r="W167" s="77"/>
      <c r="X167" s="1"/>
      <c r="Y167" s="67"/>
      <c r="Z167" s="68"/>
      <c r="AA167" s="69"/>
      <c r="AB167" s="70"/>
    </row>
    <row r="168" spans="1:28" s="71" customFormat="1" ht="30" customHeight="1">
      <c r="A168" s="75">
        <v>164</v>
      </c>
      <c r="B168" s="40" t="s">
        <v>25</v>
      </c>
      <c r="C168" s="40" t="s">
        <v>64</v>
      </c>
      <c r="D168" s="76" t="s">
        <v>414</v>
      </c>
      <c r="E168" s="40" t="s">
        <v>419</v>
      </c>
      <c r="F168" s="49">
        <v>1266</v>
      </c>
      <c r="G168" s="49">
        <v>32</v>
      </c>
      <c r="H168" s="61">
        <v>19500</v>
      </c>
      <c r="I168" s="61">
        <f t="shared" si="37"/>
        <v>624000</v>
      </c>
      <c r="J168" s="61">
        <v>43000</v>
      </c>
      <c r="K168" s="61">
        <f t="shared" si="38"/>
        <v>1376000</v>
      </c>
      <c r="L168" s="66">
        <f t="shared" si="39"/>
        <v>2.2051282051282053</v>
      </c>
      <c r="M168" s="61"/>
      <c r="N168" s="61">
        <v>4154</v>
      </c>
      <c r="O168" s="61">
        <f t="shared" si="36"/>
        <v>132928</v>
      </c>
      <c r="P168" s="62">
        <f t="shared" si="27"/>
        <v>1234</v>
      </c>
      <c r="Q168" s="41" t="s">
        <v>422</v>
      </c>
      <c r="R168" s="41">
        <v>864</v>
      </c>
      <c r="S168" s="41"/>
      <c r="T168" s="41"/>
      <c r="U168" s="40"/>
      <c r="V168" s="41"/>
      <c r="W168" s="77"/>
      <c r="X168" s="1"/>
      <c r="Y168" s="67"/>
      <c r="Z168" s="68"/>
      <c r="AA168" s="69"/>
      <c r="AB168" s="70"/>
    </row>
    <row r="169" spans="1:28" s="71" customFormat="1" ht="30" customHeight="1">
      <c r="A169" s="75">
        <v>165</v>
      </c>
      <c r="B169" s="40" t="s">
        <v>25</v>
      </c>
      <c r="C169" s="40" t="s">
        <v>64</v>
      </c>
      <c r="D169" s="76" t="s">
        <v>351</v>
      </c>
      <c r="E169" s="40" t="s">
        <v>419</v>
      </c>
      <c r="F169" s="49">
        <v>2088</v>
      </c>
      <c r="G169" s="49">
        <v>125</v>
      </c>
      <c r="H169" s="61">
        <v>19500</v>
      </c>
      <c r="I169" s="61">
        <f t="shared" si="28"/>
        <v>2437500</v>
      </c>
      <c r="J169" s="61">
        <v>43000</v>
      </c>
      <c r="K169" s="61">
        <f t="shared" si="38"/>
        <v>5375000</v>
      </c>
      <c r="L169" s="66">
        <f t="shared" si="39"/>
        <v>2.2051282051282053</v>
      </c>
      <c r="M169" s="61"/>
      <c r="N169" s="61">
        <v>4154</v>
      </c>
      <c r="O169" s="61">
        <f t="shared" si="36"/>
        <v>519250</v>
      </c>
      <c r="P169" s="62">
        <f t="shared" si="27"/>
        <v>1963</v>
      </c>
      <c r="Q169" s="41" t="s">
        <v>352</v>
      </c>
      <c r="R169" s="41">
        <v>983</v>
      </c>
      <c r="S169" s="41"/>
      <c r="T169" s="41"/>
      <c r="U169" s="40"/>
      <c r="V169" s="41"/>
      <c r="W169" s="77"/>
      <c r="X169" s="1"/>
      <c r="Y169" s="67"/>
      <c r="Z169" s="68"/>
      <c r="AA169" s="69"/>
      <c r="AB169" s="70"/>
    </row>
    <row r="170" spans="1:28" s="71" customFormat="1" ht="30" customHeight="1">
      <c r="A170" s="75">
        <v>166</v>
      </c>
      <c r="B170" s="40" t="s">
        <v>25</v>
      </c>
      <c r="C170" s="40" t="s">
        <v>64</v>
      </c>
      <c r="D170" s="76" t="s">
        <v>416</v>
      </c>
      <c r="E170" s="40" t="s">
        <v>419</v>
      </c>
      <c r="F170" s="49">
        <v>1182</v>
      </c>
      <c r="G170" s="49">
        <v>75</v>
      </c>
      <c r="H170" s="61">
        <v>19500</v>
      </c>
      <c r="I170" s="61">
        <f t="shared" ref="I170:I172" si="40">G170*H170</f>
        <v>1462500</v>
      </c>
      <c r="J170" s="61">
        <v>43000</v>
      </c>
      <c r="K170" s="61">
        <f t="shared" si="38"/>
        <v>3225000</v>
      </c>
      <c r="L170" s="66">
        <f t="shared" si="39"/>
        <v>2.2051282051282053</v>
      </c>
      <c r="M170" s="61"/>
      <c r="N170" s="61">
        <v>4154</v>
      </c>
      <c r="O170" s="61">
        <f t="shared" si="36"/>
        <v>311550</v>
      </c>
      <c r="P170" s="62">
        <f t="shared" si="27"/>
        <v>1107</v>
      </c>
      <c r="Q170" s="41" t="s">
        <v>352</v>
      </c>
      <c r="R170" s="41">
        <v>983</v>
      </c>
      <c r="S170" s="41"/>
      <c r="T170" s="41"/>
      <c r="U170" s="40"/>
      <c r="V170" s="41"/>
      <c r="W170" s="77"/>
      <c r="X170" s="1"/>
      <c r="Y170" s="67"/>
      <c r="Z170" s="68"/>
      <c r="AA170" s="69"/>
      <c r="AB170" s="70"/>
    </row>
    <row r="171" spans="1:28" s="71" customFormat="1" ht="30" customHeight="1">
      <c r="A171" s="75">
        <v>167</v>
      </c>
      <c r="B171" s="40" t="s">
        <v>25</v>
      </c>
      <c r="C171" s="40" t="s">
        <v>64</v>
      </c>
      <c r="D171" s="76" t="s">
        <v>418</v>
      </c>
      <c r="E171" s="40" t="s">
        <v>419</v>
      </c>
      <c r="F171" s="49">
        <v>648</v>
      </c>
      <c r="G171" s="49">
        <v>7</v>
      </c>
      <c r="H171" s="61">
        <v>19500</v>
      </c>
      <c r="I171" s="61">
        <f t="shared" si="40"/>
        <v>136500</v>
      </c>
      <c r="J171" s="61">
        <v>43000</v>
      </c>
      <c r="K171" s="61">
        <f t="shared" si="38"/>
        <v>301000</v>
      </c>
      <c r="L171" s="66">
        <f t="shared" si="39"/>
        <v>2.2051282051282053</v>
      </c>
      <c r="M171" s="61"/>
      <c r="N171" s="61">
        <v>4154</v>
      </c>
      <c r="O171" s="61">
        <f t="shared" si="36"/>
        <v>29078</v>
      </c>
      <c r="P171" s="62">
        <f t="shared" si="27"/>
        <v>641</v>
      </c>
      <c r="Q171" s="41" t="s">
        <v>423</v>
      </c>
      <c r="R171" s="41">
        <v>983</v>
      </c>
      <c r="S171" s="41"/>
      <c r="T171" s="41"/>
      <c r="U171" s="40"/>
      <c r="V171" s="41"/>
      <c r="W171" s="77"/>
      <c r="X171" s="1"/>
      <c r="Y171" s="67"/>
      <c r="Z171" s="68"/>
      <c r="AA171" s="69"/>
      <c r="AB171" s="70"/>
    </row>
    <row r="172" spans="1:28" s="71" customFormat="1" ht="30" customHeight="1">
      <c r="A172" s="75">
        <v>168</v>
      </c>
      <c r="B172" s="40" t="s">
        <v>25</v>
      </c>
      <c r="C172" s="40" t="s">
        <v>64</v>
      </c>
      <c r="D172" s="76" t="s">
        <v>417</v>
      </c>
      <c r="E172" s="40" t="s">
        <v>419</v>
      </c>
      <c r="F172" s="49">
        <v>390</v>
      </c>
      <c r="G172" s="49">
        <v>24</v>
      </c>
      <c r="H172" s="61">
        <v>19500</v>
      </c>
      <c r="I172" s="61">
        <f t="shared" si="40"/>
        <v>468000</v>
      </c>
      <c r="J172" s="61">
        <v>43000</v>
      </c>
      <c r="K172" s="61">
        <f t="shared" si="38"/>
        <v>1032000</v>
      </c>
      <c r="L172" s="66">
        <f t="shared" si="39"/>
        <v>2.2051282051282053</v>
      </c>
      <c r="M172" s="61"/>
      <c r="N172" s="61">
        <v>4154</v>
      </c>
      <c r="O172" s="61">
        <f t="shared" si="36"/>
        <v>99696</v>
      </c>
      <c r="P172" s="62">
        <f t="shared" si="27"/>
        <v>366</v>
      </c>
      <c r="Q172" s="41" t="s">
        <v>423</v>
      </c>
      <c r="R172" s="41">
        <v>983</v>
      </c>
      <c r="S172" s="41"/>
      <c r="T172" s="41"/>
      <c r="U172" s="40"/>
      <c r="V172" s="41"/>
      <c r="W172" s="77"/>
      <c r="X172" s="1"/>
      <c r="Y172" s="67"/>
      <c r="Z172" s="68"/>
      <c r="AA172" s="69"/>
      <c r="AB172" s="70"/>
    </row>
    <row r="173" spans="1:28" s="71" customFormat="1" ht="30" customHeight="1">
      <c r="A173" s="75">
        <v>169</v>
      </c>
      <c r="B173" s="40" t="s">
        <v>25</v>
      </c>
      <c r="C173" s="40" t="s">
        <v>64</v>
      </c>
      <c r="D173" s="76" t="s">
        <v>353</v>
      </c>
      <c r="E173" s="40" t="s">
        <v>356</v>
      </c>
      <c r="F173" s="49">
        <v>890</v>
      </c>
      <c r="G173" s="49">
        <v>1</v>
      </c>
      <c r="H173" s="61">
        <v>19500</v>
      </c>
      <c r="I173" s="61">
        <f t="shared" si="28"/>
        <v>19500</v>
      </c>
      <c r="J173" s="61">
        <v>43000</v>
      </c>
      <c r="K173" s="61">
        <f t="shared" si="34"/>
        <v>43000</v>
      </c>
      <c r="L173" s="66">
        <f t="shared" si="35"/>
        <v>2.2051282051282053</v>
      </c>
      <c r="M173" s="61"/>
      <c r="N173" s="61">
        <v>4154</v>
      </c>
      <c r="O173" s="61">
        <f t="shared" si="36"/>
        <v>4154</v>
      </c>
      <c r="P173" s="62">
        <f t="shared" si="27"/>
        <v>889</v>
      </c>
      <c r="Q173" s="41" t="s">
        <v>357</v>
      </c>
      <c r="R173" s="41">
        <v>864</v>
      </c>
      <c r="S173" s="41"/>
      <c r="T173" s="41"/>
      <c r="U173" s="40"/>
      <c r="V173" s="41"/>
      <c r="W173" s="77"/>
      <c r="X173" s="1"/>
      <c r="Y173" s="67"/>
      <c r="Z173" s="68"/>
      <c r="AA173" s="69"/>
      <c r="AB173" s="70"/>
    </row>
    <row r="174" spans="1:28" s="71" customFormat="1" ht="30" customHeight="1">
      <c r="A174" s="75">
        <v>170</v>
      </c>
      <c r="B174" s="40" t="s">
        <v>25</v>
      </c>
      <c r="C174" s="40" t="s">
        <v>64</v>
      </c>
      <c r="D174" s="76" t="s">
        <v>354</v>
      </c>
      <c r="E174" s="40" t="s">
        <v>356</v>
      </c>
      <c r="F174" s="49">
        <v>2514</v>
      </c>
      <c r="G174" s="49">
        <v>79</v>
      </c>
      <c r="H174" s="61">
        <v>19500</v>
      </c>
      <c r="I174" s="61">
        <f t="shared" si="28"/>
        <v>1540500</v>
      </c>
      <c r="J174" s="61">
        <v>43000</v>
      </c>
      <c r="K174" s="61">
        <f t="shared" si="34"/>
        <v>3397000</v>
      </c>
      <c r="L174" s="66">
        <f t="shared" si="35"/>
        <v>2.2051282051282053</v>
      </c>
      <c r="M174" s="61"/>
      <c r="N174" s="61">
        <v>4154</v>
      </c>
      <c r="O174" s="61">
        <f t="shared" si="36"/>
        <v>328166</v>
      </c>
      <c r="P174" s="62">
        <f t="shared" si="27"/>
        <v>2435</v>
      </c>
      <c r="Q174" s="41" t="s">
        <v>352</v>
      </c>
      <c r="R174" s="41">
        <v>983</v>
      </c>
      <c r="S174" s="41"/>
      <c r="T174" s="41"/>
      <c r="U174" s="40"/>
      <c r="V174" s="41"/>
      <c r="W174" s="77"/>
      <c r="X174" s="1"/>
      <c r="Y174" s="67"/>
      <c r="Z174" s="68"/>
      <c r="AA174" s="69"/>
      <c r="AB174" s="70"/>
    </row>
    <row r="175" spans="1:28" s="71" customFormat="1" ht="30" customHeight="1">
      <c r="A175" s="75">
        <v>171</v>
      </c>
      <c r="B175" s="40" t="s">
        <v>25</v>
      </c>
      <c r="C175" s="40" t="s">
        <v>64</v>
      </c>
      <c r="D175" s="76" t="s">
        <v>355</v>
      </c>
      <c r="E175" s="40" t="s">
        <v>356</v>
      </c>
      <c r="F175" s="49">
        <v>1881</v>
      </c>
      <c r="G175" s="49">
        <v>289</v>
      </c>
      <c r="H175" s="61">
        <v>19500</v>
      </c>
      <c r="I175" s="61">
        <f t="shared" si="28"/>
        <v>5635500</v>
      </c>
      <c r="J175" s="61">
        <v>43000</v>
      </c>
      <c r="K175" s="61">
        <f t="shared" si="34"/>
        <v>12427000</v>
      </c>
      <c r="L175" s="66">
        <f t="shared" si="35"/>
        <v>2.2051282051282053</v>
      </c>
      <c r="M175" s="61"/>
      <c r="N175" s="61">
        <v>4154</v>
      </c>
      <c r="O175" s="61">
        <f t="shared" si="36"/>
        <v>1200506</v>
      </c>
      <c r="P175" s="62">
        <f t="shared" si="27"/>
        <v>1592</v>
      </c>
      <c r="Q175" s="41" t="s">
        <v>358</v>
      </c>
      <c r="R175" s="41" t="s">
        <v>428</v>
      </c>
      <c r="S175" s="41"/>
      <c r="T175" s="41"/>
      <c r="U175" s="40"/>
      <c r="V175" s="41"/>
      <c r="W175" s="77"/>
      <c r="X175" s="1"/>
      <c r="Y175" s="67"/>
      <c r="Z175" s="68"/>
      <c r="AA175" s="69"/>
      <c r="AB175" s="70"/>
    </row>
    <row r="176" spans="1:28" s="71" customFormat="1" ht="30" customHeight="1">
      <c r="A176" s="75">
        <v>172</v>
      </c>
      <c r="B176" s="40" t="s">
        <v>25</v>
      </c>
      <c r="C176" s="40" t="s">
        <v>64</v>
      </c>
      <c r="D176" s="76" t="s">
        <v>155</v>
      </c>
      <c r="E176" s="40" t="s">
        <v>31</v>
      </c>
      <c r="F176" s="49">
        <v>2952</v>
      </c>
      <c r="G176" s="49">
        <v>17</v>
      </c>
      <c r="H176" s="61">
        <v>11200</v>
      </c>
      <c r="I176" s="61">
        <f t="shared" si="28"/>
        <v>190400</v>
      </c>
      <c r="J176" s="61">
        <v>44000</v>
      </c>
      <c r="K176" s="61">
        <f t="shared" si="34"/>
        <v>748000</v>
      </c>
      <c r="L176" s="66">
        <f t="shared" si="35"/>
        <v>3.9285714285714284</v>
      </c>
      <c r="M176" s="61"/>
      <c r="N176" s="61">
        <v>4154</v>
      </c>
      <c r="O176" s="61">
        <f t="shared" si="36"/>
        <v>70618</v>
      </c>
      <c r="P176" s="62">
        <f t="shared" si="27"/>
        <v>2935</v>
      </c>
      <c r="Q176" s="41" t="s">
        <v>253</v>
      </c>
      <c r="R176" s="41" t="s">
        <v>214</v>
      </c>
      <c r="S176" s="41"/>
      <c r="T176" s="41"/>
      <c r="U176" s="40"/>
      <c r="V176" s="41"/>
      <c r="W176" s="77"/>
      <c r="X176" s="1"/>
      <c r="Y176" s="67"/>
      <c r="Z176" s="68"/>
      <c r="AA176" s="69"/>
      <c r="AB176" s="70"/>
    </row>
    <row r="177" spans="1:28" s="71" customFormat="1" ht="30" customHeight="1">
      <c r="A177" s="75">
        <v>173</v>
      </c>
      <c r="B177" s="40" t="s">
        <v>25</v>
      </c>
      <c r="C177" s="40" t="s">
        <v>64</v>
      </c>
      <c r="D177" s="76" t="s">
        <v>359</v>
      </c>
      <c r="E177" s="40" t="s">
        <v>30</v>
      </c>
      <c r="F177" s="49">
        <v>617</v>
      </c>
      <c r="G177" s="49">
        <v>20</v>
      </c>
      <c r="H177" s="61">
        <v>0</v>
      </c>
      <c r="I177" s="61">
        <f t="shared" si="28"/>
        <v>0</v>
      </c>
      <c r="J177" s="61"/>
      <c r="K177" s="61"/>
      <c r="L177" s="61"/>
      <c r="M177" s="61"/>
      <c r="N177" s="61"/>
      <c r="O177" s="61"/>
      <c r="P177" s="62">
        <f t="shared" si="27"/>
        <v>597</v>
      </c>
      <c r="Q177" s="41" t="s">
        <v>56</v>
      </c>
      <c r="R177" s="41"/>
      <c r="S177" s="41"/>
      <c r="T177" s="41"/>
      <c r="U177" s="40"/>
      <c r="V177" s="41"/>
      <c r="W177" s="77"/>
      <c r="X177" s="1"/>
      <c r="Y177" s="67"/>
      <c r="Z177" s="68"/>
      <c r="AA177" s="69"/>
      <c r="AB177" s="70"/>
    </row>
    <row r="178" spans="1:28" s="71" customFormat="1" ht="30" customHeight="1">
      <c r="A178" s="75">
        <v>174</v>
      </c>
      <c r="B178" s="40" t="s">
        <v>25</v>
      </c>
      <c r="C178" s="40" t="s">
        <v>64</v>
      </c>
      <c r="D178" s="76" t="s">
        <v>363</v>
      </c>
      <c r="E178" s="40" t="s">
        <v>356</v>
      </c>
      <c r="F178" s="49">
        <v>2062</v>
      </c>
      <c r="G178" s="49">
        <v>239</v>
      </c>
      <c r="H178" s="61">
        <v>19500</v>
      </c>
      <c r="I178" s="61">
        <f t="shared" si="28"/>
        <v>4660500</v>
      </c>
      <c r="J178" s="61">
        <v>43000</v>
      </c>
      <c r="K178" s="61">
        <f>J178*G178</f>
        <v>10277000</v>
      </c>
      <c r="L178" s="66">
        <f>J178/H178</f>
        <v>2.2051282051282053</v>
      </c>
      <c r="M178" s="61"/>
      <c r="N178" s="61">
        <v>4154</v>
      </c>
      <c r="O178" s="61">
        <f>G178*N178</f>
        <v>992806</v>
      </c>
      <c r="P178" s="62">
        <f t="shared" si="27"/>
        <v>1823</v>
      </c>
      <c r="Q178" s="41" t="s">
        <v>364</v>
      </c>
      <c r="R178" s="41" t="s">
        <v>365</v>
      </c>
      <c r="S178" s="41"/>
      <c r="T178" s="41"/>
      <c r="U178" s="40"/>
      <c r="V178" s="41"/>
      <c r="W178" s="77"/>
      <c r="X178" s="1"/>
      <c r="Y178" s="67"/>
      <c r="Z178" s="68"/>
      <c r="AA178" s="69"/>
      <c r="AB178" s="70"/>
    </row>
    <row r="179" spans="1:28" s="71" customFormat="1" ht="30" customHeight="1">
      <c r="A179" s="75">
        <v>175</v>
      </c>
      <c r="B179" s="40" t="s">
        <v>25</v>
      </c>
      <c r="C179" s="40" t="s">
        <v>64</v>
      </c>
      <c r="D179" s="76" t="s">
        <v>87</v>
      </c>
      <c r="E179" s="40" t="s">
        <v>30</v>
      </c>
      <c r="F179" s="49">
        <v>7061</v>
      </c>
      <c r="G179" s="49">
        <v>934</v>
      </c>
      <c r="H179" s="61">
        <v>6930</v>
      </c>
      <c r="I179" s="61">
        <f t="shared" si="28"/>
        <v>6472620</v>
      </c>
      <c r="J179" s="61"/>
      <c r="K179" s="61"/>
      <c r="L179" s="61"/>
      <c r="M179" s="61"/>
      <c r="N179" s="61"/>
      <c r="O179" s="61"/>
      <c r="P179" s="62">
        <f t="shared" si="27"/>
        <v>6127</v>
      </c>
      <c r="Q179" s="41" t="s">
        <v>56</v>
      </c>
      <c r="R179" s="41"/>
      <c r="S179" s="41"/>
      <c r="T179" s="41"/>
      <c r="U179" s="40"/>
      <c r="V179" s="41"/>
      <c r="W179" s="77"/>
      <c r="X179" s="1"/>
      <c r="Y179" s="67"/>
      <c r="Z179" s="68"/>
      <c r="AA179" s="69"/>
      <c r="AB179" s="70"/>
    </row>
    <row r="180" spans="1:28" s="71" customFormat="1" ht="30" customHeight="1">
      <c r="A180" s="75">
        <v>176</v>
      </c>
      <c r="B180" s="40" t="s">
        <v>25</v>
      </c>
      <c r="C180" s="40" t="s">
        <v>64</v>
      </c>
      <c r="D180" s="76" t="s">
        <v>360</v>
      </c>
      <c r="E180" s="40" t="s">
        <v>28</v>
      </c>
      <c r="F180" s="49">
        <v>800</v>
      </c>
      <c r="G180" s="49">
        <v>226</v>
      </c>
      <c r="H180" s="61">
        <v>0</v>
      </c>
      <c r="I180" s="61">
        <f t="shared" si="28"/>
        <v>0</v>
      </c>
      <c r="J180" s="61"/>
      <c r="K180" s="61"/>
      <c r="L180" s="61"/>
      <c r="M180" s="61"/>
      <c r="N180" s="61"/>
      <c r="O180" s="61"/>
      <c r="P180" s="62">
        <f t="shared" si="27"/>
        <v>574</v>
      </c>
      <c r="Q180" s="41" t="s">
        <v>56</v>
      </c>
      <c r="R180" s="41"/>
      <c r="S180" s="41"/>
      <c r="T180" s="41"/>
      <c r="U180" s="40"/>
      <c r="V180" s="41"/>
      <c r="W180" s="77"/>
      <c r="X180" s="1"/>
      <c r="Y180" s="67"/>
      <c r="Z180" s="68"/>
      <c r="AA180" s="69"/>
      <c r="AB180" s="70"/>
    </row>
    <row r="181" spans="1:28" s="71" customFormat="1" ht="30" customHeight="1">
      <c r="A181" s="75">
        <v>177</v>
      </c>
      <c r="B181" s="40" t="s">
        <v>25</v>
      </c>
      <c r="C181" s="40" t="s">
        <v>64</v>
      </c>
      <c r="D181" s="76" t="s">
        <v>27</v>
      </c>
      <c r="E181" s="40" t="s">
        <v>28</v>
      </c>
      <c r="F181" s="49">
        <v>2600</v>
      </c>
      <c r="G181" s="49">
        <v>1500</v>
      </c>
      <c r="H181" s="61">
        <v>6930</v>
      </c>
      <c r="I181" s="61">
        <f t="shared" si="28"/>
        <v>10395000</v>
      </c>
      <c r="J181" s="61"/>
      <c r="K181" s="61"/>
      <c r="L181" s="61"/>
      <c r="M181" s="61"/>
      <c r="N181" s="61"/>
      <c r="O181" s="61"/>
      <c r="P181" s="62">
        <f t="shared" si="27"/>
        <v>1100</v>
      </c>
      <c r="Q181" s="41" t="s">
        <v>56</v>
      </c>
      <c r="R181" s="41"/>
      <c r="S181" s="41"/>
      <c r="T181" s="41"/>
      <c r="U181" s="40"/>
      <c r="V181" s="41"/>
      <c r="W181" s="77"/>
      <c r="X181" s="1"/>
      <c r="Y181" s="67"/>
      <c r="Z181" s="68"/>
      <c r="AA181" s="69"/>
      <c r="AB181" s="70"/>
    </row>
    <row r="182" spans="1:28" s="71" customFormat="1" ht="30" customHeight="1">
      <c r="A182" s="75">
        <v>178</v>
      </c>
      <c r="B182" s="40" t="s">
        <v>25</v>
      </c>
      <c r="C182" s="40" t="s">
        <v>64</v>
      </c>
      <c r="D182" s="76" t="s">
        <v>320</v>
      </c>
      <c r="E182" s="40" t="s">
        <v>31</v>
      </c>
      <c r="F182" s="49">
        <v>2456</v>
      </c>
      <c r="G182" s="49">
        <v>198</v>
      </c>
      <c r="H182" s="61">
        <v>11200</v>
      </c>
      <c r="I182" s="61">
        <f t="shared" si="28"/>
        <v>2217600</v>
      </c>
      <c r="J182" s="61">
        <v>44000</v>
      </c>
      <c r="K182" s="61">
        <f t="shared" ref="K182:K184" si="41">J182*G182</f>
        <v>8712000</v>
      </c>
      <c r="L182" s="66">
        <f t="shared" ref="L182:L184" si="42">J182/H182</f>
        <v>3.9285714285714284</v>
      </c>
      <c r="M182" s="61"/>
      <c r="N182" s="61">
        <v>4154</v>
      </c>
      <c r="O182" s="61">
        <f>G182*N182</f>
        <v>822492</v>
      </c>
      <c r="P182" s="62">
        <f t="shared" si="27"/>
        <v>2258</v>
      </c>
      <c r="Q182" s="41" t="s">
        <v>321</v>
      </c>
      <c r="R182" s="41" t="s">
        <v>322</v>
      </c>
      <c r="S182" s="41"/>
      <c r="T182" s="41"/>
      <c r="U182" s="40"/>
      <c r="V182" s="41"/>
      <c r="W182" s="77"/>
      <c r="X182" s="1"/>
      <c r="Y182" s="67"/>
      <c r="Z182" s="68"/>
      <c r="AA182" s="69"/>
      <c r="AB182" s="70"/>
    </row>
    <row r="183" spans="1:28" s="71" customFormat="1" ht="30" customHeight="1">
      <c r="A183" s="75">
        <v>179</v>
      </c>
      <c r="B183" s="40" t="s">
        <v>25</v>
      </c>
      <c r="C183" s="40" t="s">
        <v>64</v>
      </c>
      <c r="D183" s="76" t="s">
        <v>81</v>
      </c>
      <c r="E183" s="40" t="s">
        <v>29</v>
      </c>
      <c r="F183" s="49">
        <v>982</v>
      </c>
      <c r="G183" s="49">
        <v>412</v>
      </c>
      <c r="H183" s="61">
        <v>14000</v>
      </c>
      <c r="I183" s="61">
        <f t="shared" si="28"/>
        <v>5768000</v>
      </c>
      <c r="J183" s="61">
        <v>43000</v>
      </c>
      <c r="K183" s="61">
        <f t="shared" si="41"/>
        <v>17716000</v>
      </c>
      <c r="L183" s="66">
        <f t="shared" si="42"/>
        <v>3.0714285714285716</v>
      </c>
      <c r="M183" s="61"/>
      <c r="N183" s="61">
        <v>4154</v>
      </c>
      <c r="O183" s="61">
        <f>G183*N183</f>
        <v>1711448</v>
      </c>
      <c r="P183" s="62">
        <f t="shared" si="27"/>
        <v>570</v>
      </c>
      <c r="Q183" s="41" t="s">
        <v>254</v>
      </c>
      <c r="R183" s="41" t="s">
        <v>215</v>
      </c>
      <c r="S183" s="41"/>
      <c r="T183" s="41"/>
      <c r="U183" s="40"/>
      <c r="V183" s="41"/>
      <c r="W183" s="77"/>
      <c r="X183" s="1"/>
      <c r="Y183" s="67"/>
      <c r="Z183" s="68"/>
      <c r="AA183" s="69"/>
      <c r="AB183" s="70"/>
    </row>
    <row r="184" spans="1:28" s="71" customFormat="1" ht="30" customHeight="1">
      <c r="A184" s="75">
        <v>180</v>
      </c>
      <c r="B184" s="40" t="s">
        <v>25</v>
      </c>
      <c r="C184" s="40" t="s">
        <v>64</v>
      </c>
      <c r="D184" s="76" t="s">
        <v>111</v>
      </c>
      <c r="E184" s="40" t="s">
        <v>30</v>
      </c>
      <c r="F184" s="49">
        <v>1896</v>
      </c>
      <c r="G184" s="49">
        <v>1896</v>
      </c>
      <c r="H184" s="61">
        <v>5770</v>
      </c>
      <c r="I184" s="61">
        <f t="shared" si="28"/>
        <v>10939920</v>
      </c>
      <c r="J184" s="61">
        <v>2850</v>
      </c>
      <c r="K184" s="61">
        <f t="shared" si="41"/>
        <v>5403600</v>
      </c>
      <c r="L184" s="66">
        <f t="shared" si="42"/>
        <v>0.49393414211438474</v>
      </c>
      <c r="M184" s="61"/>
      <c r="N184" s="61"/>
      <c r="O184" s="61"/>
      <c r="P184" s="62">
        <f t="shared" si="27"/>
        <v>0</v>
      </c>
      <c r="Q184" s="41" t="s">
        <v>57</v>
      </c>
      <c r="R184" s="41" t="s">
        <v>53</v>
      </c>
      <c r="S184" s="41"/>
      <c r="T184" s="41"/>
      <c r="U184" s="40"/>
      <c r="V184" s="41"/>
      <c r="W184" s="77"/>
      <c r="X184" s="1"/>
      <c r="Y184" s="67"/>
      <c r="Z184" s="68"/>
      <c r="AA184" s="69"/>
      <c r="AB184" s="70"/>
    </row>
    <row r="185" spans="1:28" s="71" customFormat="1" ht="30" customHeight="1">
      <c r="A185" s="75">
        <v>181</v>
      </c>
      <c r="B185" s="40" t="s">
        <v>25</v>
      </c>
      <c r="C185" s="40" t="s">
        <v>64</v>
      </c>
      <c r="D185" s="76" t="s">
        <v>38</v>
      </c>
      <c r="E185" s="40" t="s">
        <v>31</v>
      </c>
      <c r="F185" s="49">
        <v>13</v>
      </c>
      <c r="G185" s="49">
        <v>13</v>
      </c>
      <c r="H185" s="61">
        <v>16500</v>
      </c>
      <c r="I185" s="61">
        <f t="shared" si="28"/>
        <v>214500</v>
      </c>
      <c r="J185" s="61"/>
      <c r="K185" s="61"/>
      <c r="L185" s="61"/>
      <c r="M185" s="61"/>
      <c r="N185" s="61">
        <v>4154</v>
      </c>
      <c r="O185" s="61">
        <f>G185*N185</f>
        <v>54002</v>
      </c>
      <c r="P185" s="62">
        <f t="shared" si="27"/>
        <v>0</v>
      </c>
      <c r="Q185" s="41" t="s">
        <v>58</v>
      </c>
      <c r="R185" s="41"/>
      <c r="S185" s="41"/>
      <c r="T185" s="41"/>
      <c r="U185" s="40"/>
      <c r="V185" s="41"/>
      <c r="W185" s="77"/>
      <c r="X185" s="1"/>
      <c r="Y185" s="67"/>
      <c r="Z185" s="68"/>
      <c r="AA185" s="69"/>
      <c r="AB185" s="70"/>
    </row>
    <row r="186" spans="1:28" s="71" customFormat="1" ht="30" customHeight="1">
      <c r="A186" s="75">
        <v>182</v>
      </c>
      <c r="B186" s="40" t="s">
        <v>25</v>
      </c>
      <c r="C186" s="40" t="s">
        <v>64</v>
      </c>
      <c r="D186" s="76" t="s">
        <v>39</v>
      </c>
      <c r="E186" s="40" t="s">
        <v>31</v>
      </c>
      <c r="F186" s="49">
        <v>66</v>
      </c>
      <c r="G186" s="49">
        <v>66</v>
      </c>
      <c r="H186" s="61">
        <v>6430</v>
      </c>
      <c r="I186" s="61">
        <f t="shared" si="28"/>
        <v>424380</v>
      </c>
      <c r="J186" s="61"/>
      <c r="K186" s="61"/>
      <c r="L186" s="61"/>
      <c r="M186" s="61"/>
      <c r="N186" s="61">
        <v>4154</v>
      </c>
      <c r="O186" s="61">
        <f>G186*N186</f>
        <v>274164</v>
      </c>
      <c r="P186" s="62">
        <f t="shared" si="27"/>
        <v>0</v>
      </c>
      <c r="Q186" s="41" t="s">
        <v>58</v>
      </c>
      <c r="R186" s="41"/>
      <c r="S186" s="41"/>
      <c r="T186" s="41"/>
      <c r="U186" s="40"/>
      <c r="V186" s="41"/>
      <c r="W186" s="77"/>
      <c r="X186" s="1"/>
      <c r="Y186" s="67"/>
      <c r="Z186" s="68"/>
      <c r="AA186" s="69"/>
      <c r="AB186" s="70"/>
    </row>
    <row r="187" spans="1:28" s="71" customFormat="1" ht="30" customHeight="1">
      <c r="A187" s="75">
        <v>183</v>
      </c>
      <c r="B187" s="40" t="s">
        <v>25</v>
      </c>
      <c r="C187" s="40" t="s">
        <v>64</v>
      </c>
      <c r="D187" s="76" t="s">
        <v>168</v>
      </c>
      <c r="E187" s="40" t="s">
        <v>30</v>
      </c>
      <c r="F187" s="49">
        <v>121</v>
      </c>
      <c r="G187" s="49">
        <v>121</v>
      </c>
      <c r="H187" s="61">
        <v>0</v>
      </c>
      <c r="I187" s="61">
        <f t="shared" si="28"/>
        <v>0</v>
      </c>
      <c r="J187" s="61">
        <v>2850</v>
      </c>
      <c r="K187" s="61">
        <f t="shared" ref="K187:K193" si="43">J187*G187</f>
        <v>344850</v>
      </c>
      <c r="L187" s="66"/>
      <c r="M187" s="61"/>
      <c r="N187" s="61"/>
      <c r="O187" s="61"/>
      <c r="P187" s="62">
        <f t="shared" si="27"/>
        <v>0</v>
      </c>
      <c r="Q187" s="41" t="s">
        <v>258</v>
      </c>
      <c r="R187" s="41" t="s">
        <v>217</v>
      </c>
      <c r="S187" s="41"/>
      <c r="T187" s="41"/>
      <c r="U187" s="40"/>
      <c r="V187" s="41"/>
      <c r="W187" s="77"/>
      <c r="X187" s="1"/>
      <c r="Y187" s="67"/>
      <c r="Z187" s="68"/>
      <c r="AA187" s="69"/>
      <c r="AB187" s="70"/>
    </row>
    <row r="188" spans="1:28" s="71" customFormat="1" ht="30" customHeight="1">
      <c r="A188" s="75">
        <v>184</v>
      </c>
      <c r="B188" s="40" t="s">
        <v>25</v>
      </c>
      <c r="C188" s="40" t="s">
        <v>64</v>
      </c>
      <c r="D188" s="76" t="s">
        <v>323</v>
      </c>
      <c r="E188" s="40" t="s">
        <v>31</v>
      </c>
      <c r="F188" s="49">
        <v>504</v>
      </c>
      <c r="G188" s="49">
        <v>161</v>
      </c>
      <c r="H188" s="61">
        <v>16400</v>
      </c>
      <c r="I188" s="61">
        <f t="shared" si="28"/>
        <v>2640400</v>
      </c>
      <c r="J188" s="61">
        <v>44000</v>
      </c>
      <c r="K188" s="61">
        <f t="shared" si="43"/>
        <v>7084000</v>
      </c>
      <c r="L188" s="66">
        <f t="shared" ref="L188:L193" si="44">J188/H188</f>
        <v>2.6829268292682928</v>
      </c>
      <c r="M188" s="61"/>
      <c r="N188" s="61">
        <v>4154</v>
      </c>
      <c r="O188" s="61">
        <f>G188*N188</f>
        <v>668794</v>
      </c>
      <c r="P188" s="62">
        <f t="shared" si="27"/>
        <v>343</v>
      </c>
      <c r="Q188" s="41" t="s">
        <v>325</v>
      </c>
      <c r="R188" s="41" t="s">
        <v>324</v>
      </c>
      <c r="S188" s="41"/>
      <c r="T188" s="41"/>
      <c r="U188" s="40"/>
      <c r="V188" s="41"/>
      <c r="W188" s="77"/>
      <c r="X188" s="1"/>
      <c r="Y188" s="67"/>
      <c r="Z188" s="68"/>
      <c r="AA188" s="69"/>
      <c r="AB188" s="70"/>
    </row>
    <row r="189" spans="1:28" s="71" customFormat="1" ht="30" customHeight="1">
      <c r="A189" s="75">
        <v>185</v>
      </c>
      <c r="B189" s="40" t="s">
        <v>25</v>
      </c>
      <c r="C189" s="40" t="s">
        <v>64</v>
      </c>
      <c r="D189" s="76" t="s">
        <v>169</v>
      </c>
      <c r="E189" s="40" t="s">
        <v>30</v>
      </c>
      <c r="F189" s="49">
        <v>2</v>
      </c>
      <c r="G189" s="49">
        <v>2</v>
      </c>
      <c r="H189" s="61">
        <v>0</v>
      </c>
      <c r="I189" s="61">
        <f t="shared" si="28"/>
        <v>0</v>
      </c>
      <c r="J189" s="61">
        <v>2850</v>
      </c>
      <c r="K189" s="61">
        <f t="shared" si="43"/>
        <v>5700</v>
      </c>
      <c r="L189" s="66"/>
      <c r="M189" s="61"/>
      <c r="N189" s="61"/>
      <c r="O189" s="61"/>
      <c r="P189" s="62">
        <f t="shared" si="27"/>
        <v>0</v>
      </c>
      <c r="Q189" s="41" t="s">
        <v>258</v>
      </c>
      <c r="R189" s="41" t="s">
        <v>217</v>
      </c>
      <c r="S189" s="41"/>
      <c r="T189" s="41"/>
      <c r="U189" s="40"/>
      <c r="V189" s="41"/>
      <c r="W189" s="77"/>
      <c r="X189" s="1"/>
      <c r="Y189" s="67"/>
      <c r="Z189" s="68"/>
      <c r="AA189" s="69"/>
      <c r="AB189" s="70"/>
    </row>
    <row r="190" spans="1:28" s="71" customFormat="1" ht="30" customHeight="1">
      <c r="A190" s="75">
        <v>186</v>
      </c>
      <c r="B190" s="40" t="s">
        <v>25</v>
      </c>
      <c r="C190" s="40" t="s">
        <v>64</v>
      </c>
      <c r="D190" s="76" t="s">
        <v>326</v>
      </c>
      <c r="E190" s="40" t="s">
        <v>31</v>
      </c>
      <c r="F190" s="49">
        <v>530</v>
      </c>
      <c r="G190" s="49">
        <v>45</v>
      </c>
      <c r="H190" s="61">
        <v>16400</v>
      </c>
      <c r="I190" s="61">
        <f t="shared" si="28"/>
        <v>738000</v>
      </c>
      <c r="J190" s="61">
        <v>44000</v>
      </c>
      <c r="K190" s="61">
        <f t="shared" si="43"/>
        <v>1980000</v>
      </c>
      <c r="L190" s="66">
        <f t="shared" si="44"/>
        <v>2.6829268292682928</v>
      </c>
      <c r="M190" s="61"/>
      <c r="N190" s="61">
        <v>4154</v>
      </c>
      <c r="O190" s="61">
        <f>G190*N190</f>
        <v>186930</v>
      </c>
      <c r="P190" s="62">
        <f t="shared" si="27"/>
        <v>485</v>
      </c>
      <c r="Q190" s="41" t="s">
        <v>325</v>
      </c>
      <c r="R190" s="41" t="s">
        <v>324</v>
      </c>
      <c r="S190" s="41"/>
      <c r="T190" s="41"/>
      <c r="U190" s="40"/>
      <c r="V190" s="41"/>
      <c r="W190" s="77"/>
      <c r="X190" s="1"/>
      <c r="Y190" s="67"/>
      <c r="Z190" s="68"/>
      <c r="AA190" s="69"/>
      <c r="AB190" s="70"/>
    </row>
    <row r="191" spans="1:28" s="71" customFormat="1" ht="30" customHeight="1">
      <c r="A191" s="75">
        <v>187</v>
      </c>
      <c r="B191" s="40" t="s">
        <v>25</v>
      </c>
      <c r="C191" s="40" t="s">
        <v>64</v>
      </c>
      <c r="D191" s="76" t="s">
        <v>170</v>
      </c>
      <c r="E191" s="40" t="s">
        <v>30</v>
      </c>
      <c r="F191" s="49">
        <v>7</v>
      </c>
      <c r="G191" s="49">
        <v>7</v>
      </c>
      <c r="H191" s="61">
        <v>0</v>
      </c>
      <c r="I191" s="61">
        <f t="shared" si="28"/>
        <v>0</v>
      </c>
      <c r="J191" s="61">
        <v>2850</v>
      </c>
      <c r="K191" s="61">
        <f t="shared" si="43"/>
        <v>19950</v>
      </c>
      <c r="L191" s="66"/>
      <c r="M191" s="61"/>
      <c r="N191" s="61"/>
      <c r="O191" s="61"/>
      <c r="P191" s="62">
        <f t="shared" si="27"/>
        <v>0</v>
      </c>
      <c r="Q191" s="41" t="s">
        <v>259</v>
      </c>
      <c r="R191" s="41" t="s">
        <v>218</v>
      </c>
      <c r="S191" s="41"/>
      <c r="T191" s="41"/>
      <c r="U191" s="40"/>
      <c r="V191" s="41"/>
      <c r="W191" s="77"/>
      <c r="X191" s="1"/>
      <c r="Y191" s="67"/>
      <c r="Z191" s="68"/>
      <c r="AA191" s="69"/>
      <c r="AB191" s="70"/>
    </row>
    <row r="192" spans="1:28" s="71" customFormat="1" ht="30" customHeight="1">
      <c r="A192" s="75">
        <v>188</v>
      </c>
      <c r="B192" s="40" t="s">
        <v>25</v>
      </c>
      <c r="C192" s="40" t="s">
        <v>64</v>
      </c>
      <c r="D192" s="76" t="s">
        <v>327</v>
      </c>
      <c r="E192" s="40" t="s">
        <v>31</v>
      </c>
      <c r="F192" s="49">
        <v>1167</v>
      </c>
      <c r="G192" s="49">
        <v>78</v>
      </c>
      <c r="H192" s="61">
        <v>17500</v>
      </c>
      <c r="I192" s="61">
        <f t="shared" si="28"/>
        <v>1365000</v>
      </c>
      <c r="J192" s="61">
        <v>44000</v>
      </c>
      <c r="K192" s="61">
        <f t="shared" si="43"/>
        <v>3432000</v>
      </c>
      <c r="L192" s="66">
        <f t="shared" si="44"/>
        <v>2.5142857142857142</v>
      </c>
      <c r="M192" s="61"/>
      <c r="N192" s="61">
        <v>4154</v>
      </c>
      <c r="O192" s="61">
        <f>G192*N192</f>
        <v>324012</v>
      </c>
      <c r="P192" s="62">
        <f t="shared" si="27"/>
        <v>1089</v>
      </c>
      <c r="Q192" s="41" t="s">
        <v>259</v>
      </c>
      <c r="R192" s="41" t="s">
        <v>328</v>
      </c>
      <c r="S192" s="41"/>
      <c r="T192" s="41"/>
      <c r="U192" s="40"/>
      <c r="V192" s="41"/>
      <c r="W192" s="77"/>
      <c r="X192" s="1"/>
      <c r="Y192" s="67"/>
      <c r="Z192" s="68"/>
      <c r="AA192" s="69"/>
      <c r="AB192" s="70"/>
    </row>
    <row r="193" spans="1:28" s="71" customFormat="1" ht="30" customHeight="1">
      <c r="A193" s="75">
        <v>189</v>
      </c>
      <c r="B193" s="40" t="s">
        <v>25</v>
      </c>
      <c r="C193" s="40" t="s">
        <v>64</v>
      </c>
      <c r="D193" s="76" t="s">
        <v>370</v>
      </c>
      <c r="E193" s="40" t="s">
        <v>371</v>
      </c>
      <c r="F193" s="49">
        <v>1253</v>
      </c>
      <c r="G193" s="49">
        <v>11</v>
      </c>
      <c r="H193" s="61">
        <v>16800</v>
      </c>
      <c r="I193" s="61">
        <f t="shared" si="28"/>
        <v>184800</v>
      </c>
      <c r="J193" s="61">
        <v>44000</v>
      </c>
      <c r="K193" s="61">
        <f t="shared" si="43"/>
        <v>484000</v>
      </c>
      <c r="L193" s="66">
        <f t="shared" si="44"/>
        <v>2.6190476190476191</v>
      </c>
      <c r="M193" s="61">
        <f>지장물!L17</f>
        <v>13702400</v>
      </c>
      <c r="N193" s="61">
        <v>4154</v>
      </c>
      <c r="O193" s="61">
        <f>G193*N193</f>
        <v>45694</v>
      </c>
      <c r="P193" s="62">
        <f t="shared" si="27"/>
        <v>1242</v>
      </c>
      <c r="Q193" s="41" t="s">
        <v>330</v>
      </c>
      <c r="R193" s="41" t="s">
        <v>372</v>
      </c>
      <c r="S193" s="41"/>
      <c r="T193" s="41"/>
      <c r="U193" s="40"/>
      <c r="V193" s="41"/>
      <c r="W193" s="77"/>
      <c r="X193" s="1"/>
      <c r="Y193" s="67"/>
      <c r="Z193" s="68"/>
      <c r="AA193" s="69"/>
      <c r="AB193" s="70"/>
    </row>
    <row r="194" spans="1:28" s="71" customFormat="1" ht="30" customHeight="1">
      <c r="A194" s="75">
        <v>190</v>
      </c>
      <c r="B194" s="40" t="s">
        <v>25</v>
      </c>
      <c r="C194" s="40" t="s">
        <v>64</v>
      </c>
      <c r="D194" s="76" t="s">
        <v>373</v>
      </c>
      <c r="E194" s="40" t="s">
        <v>367</v>
      </c>
      <c r="F194" s="49">
        <v>86</v>
      </c>
      <c r="G194" s="49">
        <v>46</v>
      </c>
      <c r="H194" s="61">
        <v>0</v>
      </c>
      <c r="I194" s="61">
        <f t="shared" si="28"/>
        <v>0</v>
      </c>
      <c r="J194" s="61"/>
      <c r="K194" s="61"/>
      <c r="L194" s="61"/>
      <c r="M194" s="61"/>
      <c r="N194" s="61"/>
      <c r="O194" s="61"/>
      <c r="P194" s="62">
        <f t="shared" si="27"/>
        <v>40</v>
      </c>
      <c r="Q194" s="41" t="s">
        <v>374</v>
      </c>
      <c r="R194" s="41"/>
      <c r="S194" s="41"/>
      <c r="T194" s="41"/>
      <c r="U194" s="40"/>
      <c r="V194" s="41"/>
      <c r="W194" s="77"/>
      <c r="X194" s="1"/>
      <c r="Y194" s="67"/>
      <c r="Z194" s="68"/>
      <c r="AA194" s="69"/>
      <c r="AB194" s="70"/>
    </row>
    <row r="195" spans="1:28" s="71" customFormat="1" ht="30" customHeight="1">
      <c r="A195" s="75">
        <v>191</v>
      </c>
      <c r="B195" s="40" t="s">
        <v>25</v>
      </c>
      <c r="C195" s="40" t="s">
        <v>64</v>
      </c>
      <c r="D195" s="76" t="s">
        <v>375</v>
      </c>
      <c r="E195" s="40" t="s">
        <v>349</v>
      </c>
      <c r="F195" s="49">
        <v>13</v>
      </c>
      <c r="G195" s="49">
        <v>11</v>
      </c>
      <c r="H195" s="61">
        <v>5440</v>
      </c>
      <c r="I195" s="61">
        <f t="shared" si="28"/>
        <v>59840</v>
      </c>
      <c r="J195" s="61">
        <v>44000</v>
      </c>
      <c r="K195" s="61">
        <f t="shared" ref="K195:K199" si="45">J195*G195</f>
        <v>484000</v>
      </c>
      <c r="L195" s="66">
        <f t="shared" ref="L195:L199" si="46">J195/H195</f>
        <v>8.0882352941176467</v>
      </c>
      <c r="M195" s="61"/>
      <c r="N195" s="61">
        <v>4154</v>
      </c>
      <c r="O195" s="61">
        <f>G195*N195</f>
        <v>45694</v>
      </c>
      <c r="P195" s="62">
        <f t="shared" si="27"/>
        <v>2</v>
      </c>
      <c r="Q195" s="41" t="s">
        <v>330</v>
      </c>
      <c r="R195" s="41">
        <v>858</v>
      </c>
      <c r="S195" s="41"/>
      <c r="T195" s="41"/>
      <c r="U195" s="40"/>
      <c r="V195" s="41"/>
      <c r="W195" s="77"/>
      <c r="X195" s="1"/>
      <c r="Y195" s="67"/>
      <c r="Z195" s="68"/>
      <c r="AA195" s="69"/>
      <c r="AB195" s="70"/>
    </row>
    <row r="196" spans="1:28" s="71" customFormat="1" ht="30" customHeight="1">
      <c r="A196" s="75">
        <v>192</v>
      </c>
      <c r="B196" s="40" t="s">
        <v>25</v>
      </c>
      <c r="C196" s="40" t="s">
        <v>64</v>
      </c>
      <c r="D196" s="76" t="s">
        <v>171</v>
      </c>
      <c r="E196" s="40" t="s">
        <v>28</v>
      </c>
      <c r="F196" s="49">
        <v>10</v>
      </c>
      <c r="G196" s="49">
        <v>10</v>
      </c>
      <c r="H196" s="61">
        <v>0</v>
      </c>
      <c r="I196" s="61">
        <f t="shared" si="28"/>
        <v>0</v>
      </c>
      <c r="J196" s="61">
        <v>20000</v>
      </c>
      <c r="K196" s="61">
        <f t="shared" si="45"/>
        <v>200000</v>
      </c>
      <c r="L196" s="66"/>
      <c r="M196" s="61"/>
      <c r="N196" s="61"/>
      <c r="O196" s="61"/>
      <c r="P196" s="62">
        <f t="shared" si="27"/>
        <v>0</v>
      </c>
      <c r="Q196" s="41" t="s">
        <v>57</v>
      </c>
      <c r="R196" s="41" t="s">
        <v>53</v>
      </c>
      <c r="S196" s="41"/>
      <c r="T196" s="41"/>
      <c r="U196" s="40"/>
      <c r="V196" s="41"/>
      <c r="W196" s="77"/>
      <c r="X196" s="1"/>
      <c r="Y196" s="67"/>
      <c r="Z196" s="68"/>
      <c r="AA196" s="69"/>
      <c r="AB196" s="70"/>
    </row>
    <row r="197" spans="1:28" s="71" customFormat="1" ht="30" customHeight="1">
      <c r="A197" s="75">
        <v>193</v>
      </c>
      <c r="B197" s="40" t="s">
        <v>25</v>
      </c>
      <c r="C197" s="40" t="s">
        <v>64</v>
      </c>
      <c r="D197" s="76" t="s">
        <v>270</v>
      </c>
      <c r="E197" s="40" t="s">
        <v>31</v>
      </c>
      <c r="F197" s="49">
        <v>337</v>
      </c>
      <c r="G197" s="49">
        <v>337</v>
      </c>
      <c r="H197" s="61">
        <v>16800</v>
      </c>
      <c r="I197" s="61">
        <f t="shared" si="28"/>
        <v>5661600</v>
      </c>
      <c r="J197" s="61">
        <v>44000</v>
      </c>
      <c r="K197" s="61">
        <f t="shared" si="45"/>
        <v>14828000</v>
      </c>
      <c r="L197" s="66">
        <f t="shared" si="46"/>
        <v>2.6190476190476191</v>
      </c>
      <c r="M197" s="61"/>
      <c r="N197" s="61">
        <v>4154</v>
      </c>
      <c r="O197" s="61">
        <f>G197*N197</f>
        <v>1399898</v>
      </c>
      <c r="P197" s="62">
        <f t="shared" ref="P197:P223" si="47">F197-G197</f>
        <v>0</v>
      </c>
      <c r="Q197" s="41" t="s">
        <v>330</v>
      </c>
      <c r="R197" s="41" t="s">
        <v>208</v>
      </c>
      <c r="S197" s="41"/>
      <c r="T197" s="41"/>
      <c r="U197" s="40"/>
      <c r="V197" s="41"/>
      <c r="W197" s="77"/>
      <c r="X197" s="1"/>
      <c r="Y197" s="67"/>
      <c r="Z197" s="68"/>
      <c r="AA197" s="69"/>
      <c r="AB197" s="70"/>
    </row>
    <row r="198" spans="1:28" s="71" customFormat="1" ht="30" customHeight="1">
      <c r="A198" s="75">
        <v>194</v>
      </c>
      <c r="B198" s="40" t="s">
        <v>25</v>
      </c>
      <c r="C198" s="40" t="s">
        <v>64</v>
      </c>
      <c r="D198" s="76" t="s">
        <v>329</v>
      </c>
      <c r="E198" s="40" t="s">
        <v>31</v>
      </c>
      <c r="F198" s="49">
        <v>8</v>
      </c>
      <c r="G198" s="49">
        <v>8</v>
      </c>
      <c r="H198" s="61">
        <v>5440</v>
      </c>
      <c r="I198" s="61">
        <f t="shared" si="28"/>
        <v>43520</v>
      </c>
      <c r="J198" s="61">
        <v>44000</v>
      </c>
      <c r="K198" s="61">
        <f t="shared" si="45"/>
        <v>352000</v>
      </c>
      <c r="L198" s="66">
        <f t="shared" si="46"/>
        <v>8.0882352941176467</v>
      </c>
      <c r="M198" s="61"/>
      <c r="N198" s="61">
        <v>4154</v>
      </c>
      <c r="O198" s="61">
        <f>G198*N198</f>
        <v>33232</v>
      </c>
      <c r="P198" s="62">
        <f t="shared" si="47"/>
        <v>0</v>
      </c>
      <c r="Q198" s="41" t="s">
        <v>330</v>
      </c>
      <c r="R198" s="41" t="s">
        <v>208</v>
      </c>
      <c r="S198" s="41"/>
      <c r="T198" s="41"/>
      <c r="U198" s="40"/>
      <c r="V198" s="41"/>
      <c r="W198" s="77"/>
      <c r="X198" s="1"/>
      <c r="Y198" s="67"/>
      <c r="Z198" s="68"/>
      <c r="AA198" s="69"/>
      <c r="AB198" s="70"/>
    </row>
    <row r="199" spans="1:28" s="71" customFormat="1" ht="30" customHeight="1">
      <c r="A199" s="75">
        <v>195</v>
      </c>
      <c r="B199" s="40" t="s">
        <v>25</v>
      </c>
      <c r="C199" s="40" t="s">
        <v>64</v>
      </c>
      <c r="D199" s="76" t="s">
        <v>112</v>
      </c>
      <c r="E199" s="40" t="s">
        <v>31</v>
      </c>
      <c r="F199" s="49">
        <v>16</v>
      </c>
      <c r="G199" s="49">
        <v>16</v>
      </c>
      <c r="H199" s="61">
        <v>21600</v>
      </c>
      <c r="I199" s="61">
        <f t="shared" si="28"/>
        <v>345600</v>
      </c>
      <c r="J199" s="61">
        <v>44000</v>
      </c>
      <c r="K199" s="61">
        <f t="shared" si="45"/>
        <v>704000</v>
      </c>
      <c r="L199" s="66">
        <f t="shared" si="46"/>
        <v>2.0370370370370372</v>
      </c>
      <c r="M199" s="61"/>
      <c r="N199" s="61">
        <v>4154</v>
      </c>
      <c r="O199" s="61">
        <f>G199*N199</f>
        <v>66464</v>
      </c>
      <c r="P199" s="62">
        <f t="shared" si="47"/>
        <v>0</v>
      </c>
      <c r="Q199" s="41" t="s">
        <v>239</v>
      </c>
      <c r="R199" s="41" t="s">
        <v>201</v>
      </c>
      <c r="S199" s="41"/>
      <c r="T199" s="41"/>
      <c r="U199" s="40"/>
      <c r="V199" s="41"/>
      <c r="W199" s="77"/>
      <c r="X199" s="1"/>
      <c r="Y199" s="67"/>
      <c r="Z199" s="68"/>
      <c r="AA199" s="69"/>
      <c r="AB199" s="70"/>
    </row>
    <row r="200" spans="1:28" s="71" customFormat="1" ht="30" customHeight="1">
      <c r="A200" s="75">
        <v>196</v>
      </c>
      <c r="B200" s="40" t="s">
        <v>25</v>
      </c>
      <c r="C200" s="40" t="s">
        <v>64</v>
      </c>
      <c r="D200" s="76" t="s">
        <v>113</v>
      </c>
      <c r="E200" s="40" t="s">
        <v>28</v>
      </c>
      <c r="F200" s="49">
        <v>41</v>
      </c>
      <c r="G200" s="49">
        <v>41</v>
      </c>
      <c r="H200" s="61">
        <v>0</v>
      </c>
      <c r="I200" s="61">
        <f t="shared" si="28"/>
        <v>0</v>
      </c>
      <c r="J200" s="61"/>
      <c r="K200" s="61"/>
      <c r="L200" s="61"/>
      <c r="M200" s="61"/>
      <c r="N200" s="61"/>
      <c r="O200" s="61"/>
      <c r="P200" s="62">
        <f t="shared" si="47"/>
        <v>0</v>
      </c>
      <c r="Q200" s="41" t="s">
        <v>58</v>
      </c>
      <c r="R200" s="41"/>
      <c r="S200" s="41"/>
      <c r="T200" s="41"/>
      <c r="U200" s="40"/>
      <c r="V200" s="41"/>
      <c r="W200" s="77"/>
      <c r="X200" s="1"/>
      <c r="Y200" s="67"/>
      <c r="Z200" s="68"/>
      <c r="AA200" s="69"/>
      <c r="AB200" s="70"/>
    </row>
    <row r="201" spans="1:28" s="71" customFormat="1" ht="30" customHeight="1">
      <c r="A201" s="75">
        <v>197</v>
      </c>
      <c r="B201" s="40" t="s">
        <v>25</v>
      </c>
      <c r="C201" s="40" t="s">
        <v>64</v>
      </c>
      <c r="D201" s="76" t="s">
        <v>114</v>
      </c>
      <c r="E201" s="40" t="s">
        <v>30</v>
      </c>
      <c r="F201" s="49">
        <v>1072</v>
      </c>
      <c r="G201" s="49">
        <v>1072</v>
      </c>
      <c r="H201" s="61">
        <v>5770</v>
      </c>
      <c r="I201" s="61">
        <f t="shared" si="28"/>
        <v>6185440</v>
      </c>
      <c r="J201" s="61">
        <v>2850</v>
      </c>
      <c r="K201" s="61">
        <f>J201*G201</f>
        <v>3055200</v>
      </c>
      <c r="L201" s="66">
        <f>J201/H201</f>
        <v>0.49393414211438474</v>
      </c>
      <c r="M201" s="61"/>
      <c r="N201" s="61"/>
      <c r="O201" s="61"/>
      <c r="P201" s="62">
        <f t="shared" si="47"/>
        <v>0</v>
      </c>
      <c r="Q201" s="41" t="s">
        <v>435</v>
      </c>
      <c r="R201" s="41" t="s">
        <v>100</v>
      </c>
      <c r="S201" s="41"/>
      <c r="T201" s="41"/>
      <c r="U201" s="40"/>
      <c r="V201" s="41"/>
      <c r="W201" s="77"/>
      <c r="X201" s="1"/>
      <c r="Y201" s="67"/>
      <c r="Z201" s="68"/>
      <c r="AA201" s="69"/>
      <c r="AB201" s="70"/>
    </row>
    <row r="202" spans="1:28" s="71" customFormat="1" ht="30" customHeight="1">
      <c r="A202" s="75">
        <v>198</v>
      </c>
      <c r="B202" s="40" t="s">
        <v>25</v>
      </c>
      <c r="C202" s="40" t="s">
        <v>64</v>
      </c>
      <c r="D202" s="76" t="s">
        <v>115</v>
      </c>
      <c r="E202" s="40" t="s">
        <v>30</v>
      </c>
      <c r="F202" s="49">
        <v>35</v>
      </c>
      <c r="G202" s="49">
        <v>35</v>
      </c>
      <c r="H202" s="61">
        <v>0</v>
      </c>
      <c r="I202" s="61">
        <f t="shared" si="28"/>
        <v>0</v>
      </c>
      <c r="J202" s="61"/>
      <c r="K202" s="61"/>
      <c r="L202" s="61"/>
      <c r="M202" s="61"/>
      <c r="N202" s="61"/>
      <c r="O202" s="61"/>
      <c r="P202" s="62">
        <f t="shared" si="47"/>
        <v>0</v>
      </c>
      <c r="Q202" s="41" t="s">
        <v>58</v>
      </c>
      <c r="R202" s="41"/>
      <c r="S202" s="41"/>
      <c r="T202" s="41"/>
      <c r="U202" s="40"/>
      <c r="V202" s="41"/>
      <c r="W202" s="77"/>
      <c r="X202" s="1"/>
      <c r="Y202" s="67"/>
      <c r="Z202" s="68"/>
      <c r="AA202" s="69"/>
      <c r="AB202" s="70"/>
    </row>
    <row r="203" spans="1:28" s="71" customFormat="1" ht="30" customHeight="1">
      <c r="A203" s="75">
        <v>199</v>
      </c>
      <c r="B203" s="40" t="s">
        <v>25</v>
      </c>
      <c r="C203" s="40" t="s">
        <v>64</v>
      </c>
      <c r="D203" s="76" t="s">
        <v>388</v>
      </c>
      <c r="E203" s="40" t="s">
        <v>367</v>
      </c>
      <c r="F203" s="49">
        <v>20</v>
      </c>
      <c r="G203" s="49">
        <v>20</v>
      </c>
      <c r="H203" s="61">
        <v>0</v>
      </c>
      <c r="I203" s="61">
        <f t="shared" si="28"/>
        <v>0</v>
      </c>
      <c r="J203" s="61"/>
      <c r="K203" s="61"/>
      <c r="L203" s="61"/>
      <c r="M203" s="61"/>
      <c r="N203" s="61"/>
      <c r="O203" s="61"/>
      <c r="P203" s="62">
        <f t="shared" si="47"/>
        <v>0</v>
      </c>
      <c r="Q203" s="41" t="s">
        <v>58</v>
      </c>
      <c r="R203" s="41"/>
      <c r="S203" s="41"/>
      <c r="T203" s="41"/>
      <c r="U203" s="40"/>
      <c r="V203" s="41"/>
      <c r="W203" s="77"/>
      <c r="X203" s="1"/>
      <c r="Y203" s="67"/>
      <c r="Z203" s="68"/>
      <c r="AA203" s="69"/>
      <c r="AB203" s="70"/>
    </row>
    <row r="204" spans="1:28" s="71" customFormat="1" ht="30" customHeight="1">
      <c r="A204" s="75">
        <v>200</v>
      </c>
      <c r="B204" s="40" t="s">
        <v>25</v>
      </c>
      <c r="C204" s="40" t="s">
        <v>64</v>
      </c>
      <c r="D204" s="76" t="s">
        <v>389</v>
      </c>
      <c r="E204" s="40" t="s">
        <v>356</v>
      </c>
      <c r="F204" s="49">
        <v>3</v>
      </c>
      <c r="G204" s="49">
        <v>1</v>
      </c>
      <c r="H204" s="61">
        <v>6430</v>
      </c>
      <c r="I204" s="61">
        <f t="shared" si="28"/>
        <v>6430</v>
      </c>
      <c r="J204" s="61">
        <v>43000</v>
      </c>
      <c r="K204" s="61">
        <f>J204*G204</f>
        <v>43000</v>
      </c>
      <c r="L204" s="66">
        <f>J204/H204</f>
        <v>6.6874027993779164</v>
      </c>
      <c r="M204" s="61"/>
      <c r="N204" s="61">
        <v>4154</v>
      </c>
      <c r="O204" s="61">
        <f>G204*N204</f>
        <v>4154</v>
      </c>
      <c r="P204" s="62">
        <f t="shared" si="47"/>
        <v>2</v>
      </c>
      <c r="Q204" s="41" t="s">
        <v>239</v>
      </c>
      <c r="R204" s="41" t="s">
        <v>201</v>
      </c>
      <c r="S204" s="41"/>
      <c r="T204" s="41"/>
      <c r="U204" s="40"/>
      <c r="V204" s="41"/>
      <c r="W204" s="77"/>
      <c r="X204" s="1"/>
      <c r="Y204" s="67"/>
      <c r="Z204" s="68"/>
      <c r="AA204" s="69"/>
      <c r="AB204" s="70"/>
    </row>
    <row r="205" spans="1:28" s="71" customFormat="1" ht="30" customHeight="1">
      <c r="A205" s="75">
        <v>201</v>
      </c>
      <c r="B205" s="40" t="s">
        <v>25</v>
      </c>
      <c r="C205" s="40" t="s">
        <v>64</v>
      </c>
      <c r="D205" s="76" t="s">
        <v>390</v>
      </c>
      <c r="E205" s="40" t="s">
        <v>356</v>
      </c>
      <c r="F205" s="49">
        <v>596</v>
      </c>
      <c r="G205" s="49">
        <v>32</v>
      </c>
      <c r="H205" s="61">
        <v>6430</v>
      </c>
      <c r="I205" s="61">
        <f>G205*H205</f>
        <v>205760</v>
      </c>
      <c r="J205" s="61"/>
      <c r="K205" s="61"/>
      <c r="L205" s="61"/>
      <c r="M205" s="61"/>
      <c r="N205" s="61">
        <v>4154</v>
      </c>
      <c r="O205" s="61">
        <f>G205*N205</f>
        <v>132928</v>
      </c>
      <c r="P205" s="62">
        <f t="shared" si="47"/>
        <v>564</v>
      </c>
      <c r="Q205" s="41" t="s">
        <v>58</v>
      </c>
      <c r="R205" s="41"/>
      <c r="S205" s="41"/>
      <c r="T205" s="41"/>
      <c r="U205" s="40"/>
      <c r="V205" s="41"/>
      <c r="W205" s="77"/>
      <c r="X205" s="1"/>
      <c r="Y205" s="67"/>
      <c r="Z205" s="68"/>
      <c r="AA205" s="69"/>
      <c r="AB205" s="70"/>
    </row>
    <row r="206" spans="1:28" s="71" customFormat="1" ht="30" customHeight="1">
      <c r="A206" s="75">
        <v>202</v>
      </c>
      <c r="B206" s="40" t="s">
        <v>25</v>
      </c>
      <c r="C206" s="40" t="s">
        <v>64</v>
      </c>
      <c r="D206" s="76" t="s">
        <v>391</v>
      </c>
      <c r="E206" s="40" t="s">
        <v>367</v>
      </c>
      <c r="F206" s="49">
        <v>268</v>
      </c>
      <c r="G206" s="49">
        <v>48</v>
      </c>
      <c r="H206" s="61">
        <v>0</v>
      </c>
      <c r="I206" s="61">
        <f t="shared" ref="I206:I207" si="48">G206*H206</f>
        <v>0</v>
      </c>
      <c r="J206" s="61"/>
      <c r="K206" s="61"/>
      <c r="L206" s="61"/>
      <c r="M206" s="61"/>
      <c r="N206" s="61"/>
      <c r="O206" s="61"/>
      <c r="P206" s="62">
        <f t="shared" si="47"/>
        <v>220</v>
      </c>
      <c r="Q206" s="41" t="s">
        <v>58</v>
      </c>
      <c r="R206" s="41"/>
      <c r="S206" s="41"/>
      <c r="T206" s="41"/>
      <c r="U206" s="40"/>
      <c r="V206" s="41"/>
      <c r="W206" s="77"/>
      <c r="X206" s="1"/>
      <c r="Y206" s="67"/>
      <c r="Z206" s="68"/>
      <c r="AA206" s="69"/>
      <c r="AB206" s="70"/>
    </row>
    <row r="207" spans="1:28" s="71" customFormat="1" ht="30" customHeight="1">
      <c r="A207" s="75">
        <v>203</v>
      </c>
      <c r="B207" s="40" t="s">
        <v>25</v>
      </c>
      <c r="C207" s="40" t="s">
        <v>64</v>
      </c>
      <c r="D207" s="76" t="s">
        <v>387</v>
      </c>
      <c r="E207" s="40" t="s">
        <v>367</v>
      </c>
      <c r="F207" s="49">
        <v>155</v>
      </c>
      <c r="G207" s="49">
        <v>155</v>
      </c>
      <c r="H207" s="61">
        <v>0</v>
      </c>
      <c r="I207" s="61">
        <f t="shared" si="48"/>
        <v>0</v>
      </c>
      <c r="J207" s="61"/>
      <c r="K207" s="61"/>
      <c r="L207" s="61"/>
      <c r="M207" s="61"/>
      <c r="N207" s="61"/>
      <c r="O207" s="61"/>
      <c r="P207" s="62">
        <f t="shared" si="47"/>
        <v>0</v>
      </c>
      <c r="Q207" s="41" t="s">
        <v>58</v>
      </c>
      <c r="R207" s="41"/>
      <c r="S207" s="41"/>
      <c r="T207" s="41"/>
      <c r="U207" s="40"/>
      <c r="V207" s="41"/>
      <c r="W207" s="77"/>
      <c r="X207" s="1"/>
      <c r="Y207" s="67"/>
      <c r="Z207" s="68"/>
      <c r="AA207" s="69"/>
      <c r="AB207" s="70"/>
    </row>
    <row r="208" spans="1:28" s="71" customFormat="1" ht="30" customHeight="1">
      <c r="A208" s="75">
        <v>204</v>
      </c>
      <c r="B208" s="40" t="s">
        <v>25</v>
      </c>
      <c r="C208" s="40" t="s">
        <v>64</v>
      </c>
      <c r="D208" s="76" t="s">
        <v>116</v>
      </c>
      <c r="E208" s="40" t="s">
        <v>30</v>
      </c>
      <c r="F208" s="49">
        <v>406</v>
      </c>
      <c r="G208" s="49">
        <v>406</v>
      </c>
      <c r="H208" s="61">
        <v>5440</v>
      </c>
      <c r="I208" s="61">
        <f t="shared" si="28"/>
        <v>2208640</v>
      </c>
      <c r="J208" s="61">
        <v>2850</v>
      </c>
      <c r="K208" s="61">
        <f>J208*G208</f>
        <v>1157100</v>
      </c>
      <c r="L208" s="66">
        <f>J208/H208</f>
        <v>0.52389705882352944</v>
      </c>
      <c r="M208" s="61"/>
      <c r="N208" s="61"/>
      <c r="O208" s="61"/>
      <c r="P208" s="62">
        <f t="shared" si="47"/>
        <v>0</v>
      </c>
      <c r="Q208" s="41" t="s">
        <v>57</v>
      </c>
      <c r="R208" s="41" t="s">
        <v>53</v>
      </c>
      <c r="S208" s="41"/>
      <c r="T208" s="41"/>
      <c r="U208" s="40"/>
      <c r="V208" s="41"/>
      <c r="W208" s="77"/>
      <c r="X208" s="1"/>
      <c r="Y208" s="67"/>
      <c r="Z208" s="68"/>
      <c r="AA208" s="69"/>
      <c r="AB208" s="70"/>
    </row>
    <row r="209" spans="1:28" s="71" customFormat="1" ht="30" customHeight="1">
      <c r="A209" s="75">
        <v>205</v>
      </c>
      <c r="B209" s="40" t="s">
        <v>25</v>
      </c>
      <c r="C209" s="40" t="s">
        <v>64</v>
      </c>
      <c r="D209" s="76" t="s">
        <v>117</v>
      </c>
      <c r="E209" s="40" t="s">
        <v>31</v>
      </c>
      <c r="F209" s="49">
        <v>315</v>
      </c>
      <c r="G209" s="49">
        <v>294</v>
      </c>
      <c r="H209" s="61">
        <v>6430</v>
      </c>
      <c r="I209" s="61">
        <f>G209*H209</f>
        <v>1890420</v>
      </c>
      <c r="J209" s="61"/>
      <c r="K209" s="61"/>
      <c r="L209" s="61"/>
      <c r="M209" s="61"/>
      <c r="N209" s="61">
        <v>4154</v>
      </c>
      <c r="O209" s="61">
        <f>G209*N209</f>
        <v>1221276</v>
      </c>
      <c r="P209" s="62">
        <f t="shared" si="47"/>
        <v>21</v>
      </c>
      <c r="Q209" s="41" t="s">
        <v>58</v>
      </c>
      <c r="R209" s="41"/>
      <c r="S209" s="41"/>
      <c r="T209" s="41"/>
      <c r="U209" s="40"/>
      <c r="V209" s="41"/>
      <c r="W209" s="77"/>
      <c r="X209" s="1"/>
      <c r="Y209" s="67"/>
      <c r="Z209" s="68"/>
      <c r="AA209" s="69"/>
      <c r="AB209" s="70"/>
    </row>
    <row r="210" spans="1:28" s="71" customFormat="1" ht="30" customHeight="1">
      <c r="A210" s="75">
        <v>206</v>
      </c>
      <c r="B210" s="40" t="s">
        <v>25</v>
      </c>
      <c r="C210" s="40" t="s">
        <v>64</v>
      </c>
      <c r="D210" s="76" t="s">
        <v>118</v>
      </c>
      <c r="E210" s="40" t="s">
        <v>30</v>
      </c>
      <c r="F210" s="49">
        <v>352</v>
      </c>
      <c r="G210" s="49">
        <v>352</v>
      </c>
      <c r="H210" s="61">
        <v>0</v>
      </c>
      <c r="I210" s="61">
        <f t="shared" si="28"/>
        <v>0</v>
      </c>
      <c r="J210" s="61">
        <v>2850</v>
      </c>
      <c r="K210" s="61">
        <f t="shared" ref="K210:K211" si="49">J210*G210</f>
        <v>1003200</v>
      </c>
      <c r="L210" s="66"/>
      <c r="M210" s="61"/>
      <c r="N210" s="61"/>
      <c r="O210" s="61"/>
      <c r="P210" s="62">
        <f t="shared" si="47"/>
        <v>0</v>
      </c>
      <c r="Q210" s="41" t="s">
        <v>434</v>
      </c>
      <c r="R210" s="41" t="s">
        <v>202</v>
      </c>
      <c r="S210" s="41"/>
      <c r="T210" s="41"/>
      <c r="U210" s="40"/>
      <c r="V210" s="41"/>
      <c r="W210" s="77"/>
      <c r="X210" s="1"/>
      <c r="Y210" s="67"/>
      <c r="Z210" s="68"/>
      <c r="AA210" s="69"/>
      <c r="AB210" s="70"/>
    </row>
    <row r="211" spans="1:28" s="71" customFormat="1" ht="30" customHeight="1">
      <c r="A211" s="75">
        <v>207</v>
      </c>
      <c r="B211" s="40" t="s">
        <v>25</v>
      </c>
      <c r="C211" s="40" t="s">
        <v>64</v>
      </c>
      <c r="D211" s="76" t="s">
        <v>366</v>
      </c>
      <c r="E211" s="40" t="s">
        <v>367</v>
      </c>
      <c r="F211" s="49">
        <v>17</v>
      </c>
      <c r="G211" s="49">
        <v>16</v>
      </c>
      <c r="H211" s="61">
        <v>0</v>
      </c>
      <c r="I211" s="61">
        <f t="shared" si="28"/>
        <v>0</v>
      </c>
      <c r="J211" s="61">
        <v>20000</v>
      </c>
      <c r="K211" s="61">
        <f t="shared" si="49"/>
        <v>320000</v>
      </c>
      <c r="L211" s="66"/>
      <c r="M211" s="61"/>
      <c r="N211" s="61"/>
      <c r="O211" s="61"/>
      <c r="P211" s="62">
        <f t="shared" si="47"/>
        <v>1</v>
      </c>
      <c r="Q211" s="41" t="s">
        <v>368</v>
      </c>
      <c r="R211" s="41">
        <v>864</v>
      </c>
      <c r="S211" s="41"/>
      <c r="T211" s="41"/>
      <c r="U211" s="40"/>
      <c r="V211" s="41"/>
      <c r="W211" s="77"/>
      <c r="X211" s="1"/>
      <c r="Y211" s="67"/>
      <c r="Z211" s="68"/>
      <c r="AA211" s="69"/>
      <c r="AB211" s="70"/>
    </row>
    <row r="212" spans="1:28" s="71" customFormat="1" ht="30" customHeight="1">
      <c r="A212" s="75">
        <v>208</v>
      </c>
      <c r="B212" s="40" t="s">
        <v>25</v>
      </c>
      <c r="C212" s="40" t="s">
        <v>64</v>
      </c>
      <c r="D212" s="76" t="s">
        <v>436</v>
      </c>
      <c r="E212" s="40" t="s">
        <v>356</v>
      </c>
      <c r="F212" s="49">
        <v>642</v>
      </c>
      <c r="G212" s="49">
        <v>1</v>
      </c>
      <c r="H212" s="61">
        <v>18500</v>
      </c>
      <c r="I212" s="61">
        <f>G212*H212</f>
        <v>18500</v>
      </c>
      <c r="J212" s="61"/>
      <c r="K212" s="61"/>
      <c r="L212" s="61"/>
      <c r="M212" s="61"/>
      <c r="N212" s="61">
        <v>4154</v>
      </c>
      <c r="O212" s="61">
        <f>G212*N212</f>
        <v>4154</v>
      </c>
      <c r="P212" s="62">
        <f t="shared" si="47"/>
        <v>641</v>
      </c>
      <c r="Q212" s="41" t="s">
        <v>58</v>
      </c>
      <c r="R212" s="41"/>
      <c r="S212" s="41"/>
      <c r="T212" s="41"/>
      <c r="U212" s="40"/>
      <c r="V212" s="41"/>
      <c r="W212" s="77"/>
      <c r="X212" s="1"/>
      <c r="Y212" s="67"/>
      <c r="Z212" s="68"/>
      <c r="AA212" s="69"/>
      <c r="AB212" s="70"/>
    </row>
    <row r="213" spans="1:28" s="71" customFormat="1" ht="30" customHeight="1">
      <c r="A213" s="75">
        <v>209</v>
      </c>
      <c r="B213" s="40" t="s">
        <v>25</v>
      </c>
      <c r="C213" s="40" t="s">
        <v>64</v>
      </c>
      <c r="D213" s="76" t="s">
        <v>369</v>
      </c>
      <c r="E213" s="40" t="s">
        <v>356</v>
      </c>
      <c r="F213" s="49">
        <v>203</v>
      </c>
      <c r="G213" s="49">
        <v>20</v>
      </c>
      <c r="H213" s="61">
        <v>112</v>
      </c>
      <c r="I213" s="61">
        <f>G213*H213</f>
        <v>2240</v>
      </c>
      <c r="J213" s="61"/>
      <c r="K213" s="61"/>
      <c r="L213" s="61"/>
      <c r="M213" s="61"/>
      <c r="N213" s="61">
        <v>4154</v>
      </c>
      <c r="O213" s="61">
        <f>G213*N213</f>
        <v>83080</v>
      </c>
      <c r="P213" s="62">
        <f t="shared" si="47"/>
        <v>183</v>
      </c>
      <c r="Q213" s="41" t="s">
        <v>58</v>
      </c>
      <c r="R213" s="41"/>
      <c r="S213" s="41"/>
      <c r="T213" s="41"/>
      <c r="U213" s="40"/>
      <c r="V213" s="41"/>
      <c r="W213" s="77"/>
      <c r="X213" s="1"/>
      <c r="Y213" s="67"/>
      <c r="Z213" s="68"/>
      <c r="AA213" s="69"/>
      <c r="AB213" s="70"/>
    </row>
    <row r="214" spans="1:28" s="71" customFormat="1" ht="30" customHeight="1">
      <c r="A214" s="75">
        <v>210</v>
      </c>
      <c r="B214" s="40" t="s">
        <v>25</v>
      </c>
      <c r="C214" s="40" t="s">
        <v>64</v>
      </c>
      <c r="D214" s="76" t="s">
        <v>119</v>
      </c>
      <c r="E214" s="40" t="s">
        <v>30</v>
      </c>
      <c r="F214" s="49">
        <v>706</v>
      </c>
      <c r="G214" s="49">
        <v>706</v>
      </c>
      <c r="H214" s="61">
        <v>0</v>
      </c>
      <c r="I214" s="61">
        <f t="shared" si="28"/>
        <v>0</v>
      </c>
      <c r="J214" s="61">
        <v>2850</v>
      </c>
      <c r="K214" s="61">
        <f t="shared" ref="K214:K223" si="50">J214*G214</f>
        <v>2012100</v>
      </c>
      <c r="L214" s="66"/>
      <c r="M214" s="61"/>
      <c r="N214" s="61"/>
      <c r="O214" s="61"/>
      <c r="P214" s="62">
        <f t="shared" si="47"/>
        <v>0</v>
      </c>
      <c r="Q214" s="41" t="s">
        <v>57</v>
      </c>
      <c r="R214" s="41" t="s">
        <v>53</v>
      </c>
      <c r="S214" s="41"/>
      <c r="T214" s="41"/>
      <c r="U214" s="40"/>
      <c r="V214" s="41"/>
      <c r="W214" s="77"/>
      <c r="X214" s="1"/>
      <c r="Y214" s="67"/>
      <c r="Z214" s="68"/>
      <c r="AA214" s="69"/>
      <c r="AB214" s="70"/>
    </row>
    <row r="215" spans="1:28" s="71" customFormat="1" ht="30" customHeight="1">
      <c r="A215" s="75">
        <v>211</v>
      </c>
      <c r="B215" s="40" t="s">
        <v>25</v>
      </c>
      <c r="C215" s="40" t="s">
        <v>64</v>
      </c>
      <c r="D215" s="76" t="s">
        <v>88</v>
      </c>
      <c r="E215" s="40" t="s">
        <v>30</v>
      </c>
      <c r="F215" s="49">
        <v>11</v>
      </c>
      <c r="G215" s="49">
        <v>11</v>
      </c>
      <c r="H215" s="61">
        <v>6930</v>
      </c>
      <c r="I215" s="61">
        <f t="shared" si="28"/>
        <v>76230</v>
      </c>
      <c r="J215" s="61">
        <v>2850</v>
      </c>
      <c r="K215" s="61">
        <f t="shared" si="50"/>
        <v>31350</v>
      </c>
      <c r="L215" s="66">
        <f t="shared" ref="L215:L223" si="51">J215/H215</f>
        <v>0.41125541125541126</v>
      </c>
      <c r="M215" s="61"/>
      <c r="N215" s="61"/>
      <c r="O215" s="61"/>
      <c r="P215" s="62">
        <f t="shared" si="47"/>
        <v>0</v>
      </c>
      <c r="Q215" s="41" t="s">
        <v>57</v>
      </c>
      <c r="R215" s="41" t="s">
        <v>53</v>
      </c>
      <c r="S215" s="41"/>
      <c r="T215" s="41"/>
      <c r="U215" s="40"/>
      <c r="V215" s="41"/>
      <c r="W215" s="77"/>
      <c r="X215" s="1"/>
      <c r="Y215" s="67"/>
      <c r="Z215" s="68"/>
      <c r="AA215" s="69"/>
      <c r="AB215" s="70"/>
    </row>
    <row r="216" spans="1:28" s="71" customFormat="1" ht="30" customHeight="1">
      <c r="A216" s="75">
        <v>212</v>
      </c>
      <c r="B216" s="40" t="s">
        <v>25</v>
      </c>
      <c r="C216" s="40" t="s">
        <v>64</v>
      </c>
      <c r="D216" s="76" t="s">
        <v>361</v>
      </c>
      <c r="E216" s="40" t="s">
        <v>356</v>
      </c>
      <c r="F216" s="49">
        <v>5</v>
      </c>
      <c r="G216" s="49">
        <v>4</v>
      </c>
      <c r="H216" s="61">
        <v>16700</v>
      </c>
      <c r="I216" s="61">
        <f t="shared" si="28"/>
        <v>66800</v>
      </c>
      <c r="J216" s="61">
        <v>43000</v>
      </c>
      <c r="K216" s="61">
        <f t="shared" si="50"/>
        <v>172000</v>
      </c>
      <c r="L216" s="66">
        <f t="shared" si="51"/>
        <v>2.5748502994011977</v>
      </c>
      <c r="M216" s="61"/>
      <c r="N216" s="61">
        <v>4154</v>
      </c>
      <c r="O216" s="61">
        <f>G216*N216</f>
        <v>16616</v>
      </c>
      <c r="P216" s="62">
        <f t="shared" si="47"/>
        <v>1</v>
      </c>
      <c r="Q216" s="41" t="s">
        <v>362</v>
      </c>
      <c r="R216" s="41">
        <v>956</v>
      </c>
      <c r="S216" s="41"/>
      <c r="T216" s="41"/>
      <c r="U216" s="40"/>
      <c r="V216" s="41"/>
      <c r="W216" s="77"/>
      <c r="X216" s="1"/>
      <c r="Y216" s="67"/>
      <c r="Z216" s="68"/>
      <c r="AA216" s="69"/>
      <c r="AB216" s="70"/>
    </row>
    <row r="217" spans="1:28" s="71" customFormat="1" ht="30" customHeight="1">
      <c r="A217" s="75">
        <v>213</v>
      </c>
      <c r="B217" s="40" t="s">
        <v>25</v>
      </c>
      <c r="C217" s="40" t="s">
        <v>64</v>
      </c>
      <c r="D217" s="76" t="s">
        <v>395</v>
      </c>
      <c r="E217" s="40" t="s">
        <v>393</v>
      </c>
      <c r="F217" s="49">
        <v>15357</v>
      </c>
      <c r="G217" s="49">
        <v>21</v>
      </c>
      <c r="H217" s="61">
        <v>0</v>
      </c>
      <c r="I217" s="61">
        <f t="shared" si="28"/>
        <v>0</v>
      </c>
      <c r="J217" s="61">
        <v>42900</v>
      </c>
      <c r="K217" s="61">
        <f t="shared" si="50"/>
        <v>900900</v>
      </c>
      <c r="L217" s="66"/>
      <c r="M217" s="61"/>
      <c r="N217" s="61"/>
      <c r="O217" s="61"/>
      <c r="P217" s="62">
        <f t="shared" si="47"/>
        <v>15336</v>
      </c>
      <c r="Q217" s="41" t="s">
        <v>261</v>
      </c>
      <c r="R217" s="41" t="s">
        <v>396</v>
      </c>
      <c r="S217" s="41"/>
      <c r="T217" s="41"/>
      <c r="U217" s="40"/>
      <c r="V217" s="41"/>
      <c r="W217" s="77"/>
      <c r="X217" s="1"/>
      <c r="Y217" s="67"/>
      <c r="Z217" s="68"/>
      <c r="AA217" s="69"/>
      <c r="AB217" s="70"/>
    </row>
    <row r="218" spans="1:28" s="71" customFormat="1" ht="30" customHeight="1">
      <c r="A218" s="75">
        <v>214</v>
      </c>
      <c r="B218" s="40" t="s">
        <v>25</v>
      </c>
      <c r="C218" s="40" t="s">
        <v>64</v>
      </c>
      <c r="D218" s="76" t="s">
        <v>173</v>
      </c>
      <c r="E218" s="40" t="s">
        <v>30</v>
      </c>
      <c r="F218" s="49">
        <v>114</v>
      </c>
      <c r="G218" s="49">
        <v>114</v>
      </c>
      <c r="H218" s="61">
        <v>0</v>
      </c>
      <c r="I218" s="61">
        <f t="shared" ref="I218:I223" si="52">G218*H218</f>
        <v>0</v>
      </c>
      <c r="J218" s="61">
        <v>2850</v>
      </c>
      <c r="K218" s="61">
        <f t="shared" si="50"/>
        <v>324900</v>
      </c>
      <c r="L218" s="66"/>
      <c r="M218" s="61"/>
      <c r="N218" s="61"/>
      <c r="O218" s="61"/>
      <c r="P218" s="62">
        <f t="shared" si="47"/>
        <v>0</v>
      </c>
      <c r="Q218" s="41" t="s">
        <v>261</v>
      </c>
      <c r="R218" s="41" t="s">
        <v>396</v>
      </c>
      <c r="S218" s="41"/>
      <c r="T218" s="41"/>
      <c r="U218" s="40"/>
      <c r="V218" s="41"/>
      <c r="W218" s="77"/>
      <c r="X218" s="1"/>
      <c r="Y218" s="67"/>
      <c r="Z218" s="68"/>
      <c r="AA218" s="69"/>
      <c r="AB218" s="70"/>
    </row>
    <row r="219" spans="1:28" s="71" customFormat="1" ht="30" customHeight="1">
      <c r="A219" s="75">
        <v>215</v>
      </c>
      <c r="B219" s="40" t="s">
        <v>25</v>
      </c>
      <c r="C219" s="40" t="s">
        <v>64</v>
      </c>
      <c r="D219" s="76" t="s">
        <v>331</v>
      </c>
      <c r="E219" s="40" t="s">
        <v>34</v>
      </c>
      <c r="F219" s="49">
        <v>5472</v>
      </c>
      <c r="G219" s="49">
        <v>22</v>
      </c>
      <c r="H219" s="61">
        <v>2960</v>
      </c>
      <c r="I219" s="61">
        <f t="shared" si="52"/>
        <v>65120</v>
      </c>
      <c r="J219" s="61">
        <v>42900</v>
      </c>
      <c r="K219" s="61">
        <f t="shared" si="50"/>
        <v>943800</v>
      </c>
      <c r="L219" s="66">
        <f t="shared" si="51"/>
        <v>14.493243243243244</v>
      </c>
      <c r="M219" s="61"/>
      <c r="N219" s="61"/>
      <c r="O219" s="61"/>
      <c r="P219" s="62">
        <f t="shared" si="47"/>
        <v>5450</v>
      </c>
      <c r="Q219" s="41" t="s">
        <v>281</v>
      </c>
      <c r="R219" s="41" t="s">
        <v>207</v>
      </c>
      <c r="S219" s="41"/>
      <c r="T219" s="41"/>
      <c r="U219" s="40"/>
      <c r="V219" s="41"/>
      <c r="W219" s="77"/>
      <c r="X219" s="1"/>
      <c r="Y219" s="67"/>
      <c r="Z219" s="68"/>
      <c r="AA219" s="69"/>
      <c r="AB219" s="70"/>
    </row>
    <row r="220" spans="1:28" s="71" customFormat="1" ht="30" customHeight="1">
      <c r="A220" s="75">
        <v>216</v>
      </c>
      <c r="B220" s="40" t="s">
        <v>25</v>
      </c>
      <c r="C220" s="40" t="s">
        <v>64</v>
      </c>
      <c r="D220" s="76" t="s">
        <v>174</v>
      </c>
      <c r="E220" s="40" t="s">
        <v>30</v>
      </c>
      <c r="F220" s="49">
        <v>220</v>
      </c>
      <c r="G220" s="49">
        <v>220</v>
      </c>
      <c r="H220" s="61">
        <v>0</v>
      </c>
      <c r="I220" s="61">
        <f t="shared" si="52"/>
        <v>0</v>
      </c>
      <c r="J220" s="61">
        <v>2850</v>
      </c>
      <c r="K220" s="61">
        <f t="shared" si="50"/>
        <v>627000</v>
      </c>
      <c r="L220" s="66"/>
      <c r="M220" s="61"/>
      <c r="N220" s="61"/>
      <c r="O220" s="61"/>
      <c r="P220" s="62">
        <f t="shared" si="47"/>
        <v>0</v>
      </c>
      <c r="Q220" s="41" t="s">
        <v>57</v>
      </c>
      <c r="R220" s="41" t="s">
        <v>53</v>
      </c>
      <c r="S220" s="41"/>
      <c r="T220" s="41"/>
      <c r="U220" s="40"/>
      <c r="V220" s="41"/>
      <c r="W220" s="77"/>
      <c r="X220" s="1"/>
      <c r="Y220" s="67"/>
      <c r="Z220" s="68"/>
      <c r="AA220" s="69"/>
      <c r="AB220" s="70"/>
    </row>
    <row r="221" spans="1:28" s="71" customFormat="1" ht="30" customHeight="1">
      <c r="A221" s="75">
        <v>217</v>
      </c>
      <c r="B221" s="40" t="s">
        <v>25</v>
      </c>
      <c r="C221" s="40" t="s">
        <v>64</v>
      </c>
      <c r="D221" s="76" t="s">
        <v>397</v>
      </c>
      <c r="E221" s="40" t="s">
        <v>393</v>
      </c>
      <c r="F221" s="49">
        <v>4904</v>
      </c>
      <c r="G221" s="49">
        <v>26</v>
      </c>
      <c r="H221" s="61">
        <v>2320</v>
      </c>
      <c r="I221" s="61">
        <f t="shared" si="52"/>
        <v>60320</v>
      </c>
      <c r="J221" s="61">
        <v>42900</v>
      </c>
      <c r="K221" s="61">
        <f t="shared" si="50"/>
        <v>1115400</v>
      </c>
      <c r="L221" s="66">
        <f t="shared" si="51"/>
        <v>18.491379310344829</v>
      </c>
      <c r="M221" s="61"/>
      <c r="N221" s="61"/>
      <c r="O221" s="61"/>
      <c r="P221" s="62">
        <f t="shared" si="47"/>
        <v>4878</v>
      </c>
      <c r="Q221" s="41" t="s">
        <v>398</v>
      </c>
      <c r="R221" s="41">
        <v>894</v>
      </c>
      <c r="S221" s="41"/>
      <c r="T221" s="41"/>
      <c r="U221" s="40"/>
      <c r="V221" s="41"/>
      <c r="W221" s="77"/>
      <c r="X221" s="1"/>
      <c r="Y221" s="67"/>
      <c r="Z221" s="68"/>
      <c r="AA221" s="69"/>
      <c r="AB221" s="70"/>
    </row>
    <row r="222" spans="1:28" s="71" customFormat="1" ht="30" customHeight="1">
      <c r="A222" s="75">
        <v>218</v>
      </c>
      <c r="B222" s="40" t="s">
        <v>25</v>
      </c>
      <c r="C222" s="40" t="s">
        <v>64</v>
      </c>
      <c r="D222" s="76" t="s">
        <v>167</v>
      </c>
      <c r="E222" s="40" t="s">
        <v>30</v>
      </c>
      <c r="F222" s="49">
        <v>551</v>
      </c>
      <c r="G222" s="49">
        <v>551</v>
      </c>
      <c r="H222" s="61">
        <v>0</v>
      </c>
      <c r="I222" s="61">
        <f t="shared" si="52"/>
        <v>0</v>
      </c>
      <c r="J222" s="61">
        <v>2850</v>
      </c>
      <c r="K222" s="61">
        <f t="shared" si="50"/>
        <v>1570350</v>
      </c>
      <c r="L222" s="66"/>
      <c r="M222" s="61"/>
      <c r="N222" s="61"/>
      <c r="O222" s="61"/>
      <c r="P222" s="62">
        <f t="shared" si="47"/>
        <v>0</v>
      </c>
      <c r="Q222" s="41" t="s">
        <v>57</v>
      </c>
      <c r="R222" s="41" t="s">
        <v>53</v>
      </c>
      <c r="S222" s="41"/>
      <c r="T222" s="41"/>
      <c r="U222" s="40"/>
      <c r="V222" s="41"/>
      <c r="W222" s="77"/>
      <c r="X222" s="1"/>
      <c r="Y222" s="67"/>
      <c r="Z222" s="68"/>
      <c r="AA222" s="69"/>
      <c r="AB222" s="70"/>
    </row>
    <row r="223" spans="1:28" s="71" customFormat="1" ht="30" customHeight="1">
      <c r="A223" s="75">
        <v>219</v>
      </c>
      <c r="B223" s="40" t="s">
        <v>25</v>
      </c>
      <c r="C223" s="40" t="s">
        <v>64</v>
      </c>
      <c r="D223" s="76" t="s">
        <v>392</v>
      </c>
      <c r="E223" s="40" t="s">
        <v>393</v>
      </c>
      <c r="F223" s="49">
        <v>97686</v>
      </c>
      <c r="G223" s="49">
        <v>6</v>
      </c>
      <c r="H223" s="61">
        <v>1340</v>
      </c>
      <c r="I223" s="61">
        <f t="shared" si="52"/>
        <v>8040</v>
      </c>
      <c r="J223" s="61">
        <v>42900</v>
      </c>
      <c r="K223" s="61">
        <f t="shared" si="50"/>
        <v>257400</v>
      </c>
      <c r="L223" s="66">
        <f t="shared" si="51"/>
        <v>32.014925373134325</v>
      </c>
      <c r="M223" s="61"/>
      <c r="N223" s="61"/>
      <c r="O223" s="61"/>
      <c r="P223" s="62">
        <f t="shared" si="47"/>
        <v>97680</v>
      </c>
      <c r="Q223" s="41" t="s">
        <v>394</v>
      </c>
      <c r="R223" s="41">
        <v>153</v>
      </c>
      <c r="S223" s="41"/>
      <c r="T223" s="41"/>
      <c r="U223" s="40"/>
      <c r="V223" s="41"/>
      <c r="W223" s="77"/>
      <c r="X223" s="1"/>
      <c r="Y223" s="67"/>
      <c r="Z223" s="68"/>
      <c r="AA223" s="69"/>
      <c r="AB223" s="70"/>
    </row>
    <row r="224" spans="1:28" ht="30" customHeight="1"/>
    <row r="225" spans="1:28" ht="30" customHeight="1"/>
    <row r="226" spans="1:28" ht="30" customHeight="1"/>
    <row r="227" spans="1:28" ht="30" customHeight="1">
      <c r="A227" s="75"/>
      <c r="B227" s="40"/>
      <c r="C227" s="40"/>
      <c r="D227" s="76"/>
      <c r="E227" s="40"/>
      <c r="F227" s="49"/>
      <c r="G227" s="49"/>
      <c r="H227" s="61"/>
      <c r="I227" s="61"/>
      <c r="J227" s="61"/>
      <c r="K227" s="61"/>
      <c r="L227" s="61"/>
      <c r="M227" s="61"/>
      <c r="N227" s="61"/>
      <c r="O227" s="61"/>
      <c r="P227" s="62"/>
      <c r="Q227" s="41"/>
      <c r="R227" s="41"/>
      <c r="S227" s="41"/>
      <c r="T227" s="41"/>
      <c r="U227" s="40"/>
      <c r="V227" s="41"/>
      <c r="W227" s="77"/>
      <c r="Y227" s="13"/>
      <c r="AA227" s="14"/>
    </row>
    <row r="228" spans="1:28" ht="30" customHeight="1">
      <c r="A228" s="75"/>
      <c r="B228" s="40"/>
      <c r="C228" s="40"/>
      <c r="D228" s="76"/>
      <c r="E228" s="40"/>
      <c r="F228" s="61"/>
      <c r="G228" s="49"/>
      <c r="H228" s="61"/>
      <c r="I228" s="61"/>
      <c r="J228" s="61"/>
      <c r="K228" s="61"/>
      <c r="L228" s="61"/>
      <c r="M228" s="61"/>
      <c r="N228" s="61"/>
      <c r="O228" s="61"/>
      <c r="P228" s="62"/>
      <c r="Q228" s="41"/>
      <c r="R228" s="41"/>
      <c r="S228" s="41"/>
      <c r="T228" s="41"/>
      <c r="U228" s="40"/>
      <c r="V228" s="41"/>
      <c r="W228" s="77"/>
      <c r="Y228" s="13"/>
      <c r="AA228" s="14"/>
    </row>
    <row r="229" spans="1:28" ht="30" customHeight="1">
      <c r="A229" s="75"/>
      <c r="B229" s="40"/>
      <c r="C229" s="40"/>
      <c r="D229" s="76"/>
      <c r="E229" s="40"/>
      <c r="F229" s="61"/>
      <c r="G229" s="49"/>
      <c r="H229" s="61"/>
      <c r="I229" s="61"/>
      <c r="J229" s="61"/>
      <c r="K229" s="61"/>
      <c r="L229" s="61"/>
      <c r="M229" s="61"/>
      <c r="N229" s="61"/>
      <c r="O229" s="61"/>
      <c r="P229" s="62"/>
      <c r="Q229" s="41"/>
      <c r="R229" s="41"/>
      <c r="S229" s="41"/>
      <c r="T229" s="41"/>
      <c r="U229" s="40"/>
      <c r="V229" s="41"/>
      <c r="W229" s="77"/>
      <c r="Y229" s="13"/>
      <c r="AA229" s="14"/>
    </row>
    <row r="230" spans="1:28" ht="30" customHeight="1">
      <c r="A230" s="75"/>
      <c r="B230" s="40"/>
      <c r="C230" s="40"/>
      <c r="D230" s="76"/>
      <c r="E230" s="40"/>
      <c r="F230" s="61"/>
      <c r="G230" s="49"/>
      <c r="H230" s="61"/>
      <c r="I230" s="61"/>
      <c r="J230" s="61"/>
      <c r="K230" s="61"/>
      <c r="L230" s="61"/>
      <c r="M230" s="61"/>
      <c r="N230" s="61"/>
      <c r="O230" s="61"/>
      <c r="P230" s="62"/>
      <c r="Q230" s="41"/>
      <c r="R230" s="41"/>
      <c r="S230" s="41"/>
      <c r="T230" s="41"/>
      <c r="U230" s="40"/>
      <c r="V230" s="41"/>
      <c r="W230" s="77"/>
      <c r="Y230" s="13"/>
      <c r="AA230" s="14"/>
    </row>
    <row r="231" spans="1:28" ht="30" customHeight="1">
      <c r="A231" s="75"/>
      <c r="B231" s="40"/>
      <c r="C231" s="40"/>
      <c r="D231" s="76"/>
      <c r="E231" s="40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50"/>
      <c r="Q231" s="41"/>
      <c r="R231" s="41"/>
      <c r="S231" s="41"/>
      <c r="T231" s="41"/>
      <c r="U231" s="40"/>
      <c r="V231" s="41"/>
      <c r="W231" s="77"/>
      <c r="Y231" s="13"/>
      <c r="AA231" s="14"/>
    </row>
    <row r="232" spans="1:28" ht="30" customHeight="1" thickBot="1">
      <c r="A232" s="75"/>
      <c r="B232" s="40"/>
      <c r="C232" s="40"/>
      <c r="D232" s="76"/>
      <c r="E232" s="40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50"/>
      <c r="Q232" s="40"/>
      <c r="R232" s="41"/>
      <c r="S232" s="41"/>
      <c r="T232" s="41"/>
      <c r="U232" s="40"/>
      <c r="V232" s="41"/>
      <c r="W232" s="77"/>
      <c r="Y232" s="13" t="str">
        <f t="shared" ref="Y232" si="53">IF(Q232="국(국토교통부)","국유지",IF(Q232="국(건설부)","국유지",IF(Q232="국(농림수산부)","국유지",IF(Q232="국(농림축산식품부)","국유지",IF(Q232="국(기획재정부)","국유지",IF(Q232="사천시","공유지",IF(Q232="경상남도","공유지","사유지")))))))</f>
        <v>사유지</v>
      </c>
      <c r="AA232" s="14">
        <f t="shared" ref="AA232" si="54">D232</f>
        <v>0</v>
      </c>
      <c r="AB232" s="5" t="b">
        <f>COUNTIF($AA$5:$AA$232,AA232)=1</f>
        <v>1</v>
      </c>
    </row>
    <row r="233" spans="1:28" ht="30" customHeight="1" thickBot="1">
      <c r="A233" s="185" t="s">
        <v>18</v>
      </c>
      <c r="B233" s="185"/>
      <c r="C233" s="185"/>
      <c r="D233" s="185"/>
      <c r="E233" s="185"/>
      <c r="F233" s="51">
        <f>SUM(F5:F232)</f>
        <v>343332.79999999993</v>
      </c>
      <c r="G233" s="51">
        <f>SUM(G5:G232)</f>
        <v>49244.299999999996</v>
      </c>
      <c r="H233" s="51"/>
      <c r="I233" s="51">
        <f>SUM(I5:I232)</f>
        <v>338093931</v>
      </c>
      <c r="J233" s="51"/>
      <c r="K233" s="51">
        <f>SUM(K5:K232)</f>
        <v>507971750</v>
      </c>
      <c r="L233" s="51"/>
      <c r="M233" s="51">
        <f>SUM(M5:M232)</f>
        <v>24029200</v>
      </c>
      <c r="N233" s="51"/>
      <c r="O233" s="51">
        <f>SUM(O5:O232)</f>
        <v>54953266</v>
      </c>
      <c r="P233" s="51">
        <f>SUM(P5:P232)</f>
        <v>294088.5</v>
      </c>
      <c r="Q233" s="44"/>
      <c r="R233" s="44"/>
      <c r="S233" s="44"/>
      <c r="T233" s="44"/>
      <c r="U233" s="44"/>
      <c r="V233" s="44"/>
      <c r="W233" s="45"/>
    </row>
    <row r="234" spans="1:28" ht="30" customHeight="1" thickBot="1">
      <c r="A234" s="185" t="s">
        <v>19</v>
      </c>
      <c r="B234" s="185"/>
      <c r="C234" s="185"/>
      <c r="D234" s="185"/>
      <c r="E234" s="185"/>
      <c r="F234" s="51">
        <f>COUNTIF(F5:F232,"&gt;0" )</f>
        <v>219</v>
      </c>
      <c r="G234" s="51">
        <f>COUNTIF(G5:G232,"&gt;0" )</f>
        <v>219</v>
      </c>
      <c r="H234" s="51"/>
      <c r="I234" s="51">
        <f>COUNTIF(I5:I232,"&gt;0" )</f>
        <v>174</v>
      </c>
      <c r="J234" s="51"/>
      <c r="K234" s="51">
        <f>COUNTIF(K5:K232,"&gt;0" )</f>
        <v>144</v>
      </c>
      <c r="L234" s="51"/>
      <c r="M234" s="51">
        <f>COUNTIF(M5:M232,"&gt;0" )</f>
        <v>3</v>
      </c>
      <c r="N234" s="51"/>
      <c r="O234" s="51">
        <f>COUNTIF(O5:O232,"&gt;0" )</f>
        <v>116</v>
      </c>
      <c r="P234" s="51">
        <f>COUNTIF(P5:P232,"&gt;0" )</f>
        <v>146</v>
      </c>
      <c r="Q234" s="46"/>
      <c r="R234" s="46"/>
      <c r="S234" s="46"/>
      <c r="T234" s="46"/>
      <c r="U234" s="46"/>
      <c r="V234" s="47"/>
      <c r="W234" s="45"/>
    </row>
    <row r="235" spans="1:28" ht="30" customHeight="1" thickBot="1">
      <c r="A235" s="186" t="s">
        <v>18</v>
      </c>
      <c r="B235" s="187"/>
      <c r="C235" s="187"/>
      <c r="D235" s="187"/>
      <c r="E235" s="187"/>
      <c r="F235" s="52">
        <f>SUBTOTAL(109,F5:F232)</f>
        <v>343332.79999999993</v>
      </c>
      <c r="G235" s="52">
        <f>SUBTOTAL(109,G5:G232)</f>
        <v>49244.299999999996</v>
      </c>
      <c r="H235" s="52"/>
      <c r="I235" s="52">
        <f>SUBTOTAL(109,I5:I232)</f>
        <v>338093931</v>
      </c>
      <c r="J235" s="52"/>
      <c r="K235" s="52">
        <f>SUBTOTAL(109,K5:K232)</f>
        <v>507971750</v>
      </c>
      <c r="L235" s="52"/>
      <c r="M235" s="52">
        <f>SUBTOTAL(109,M5:M232)</f>
        <v>24029200</v>
      </c>
      <c r="N235" s="52"/>
      <c r="O235" s="52">
        <f>SUBTOTAL(109,O5:O232)</f>
        <v>54953266</v>
      </c>
      <c r="P235" s="52">
        <f>SUBTOTAL(109,P5:P232)</f>
        <v>294088.5</v>
      </c>
      <c r="Q235" s="42"/>
      <c r="R235" s="42"/>
      <c r="S235" s="42"/>
      <c r="T235" s="42"/>
      <c r="U235" s="42"/>
      <c r="V235" s="43"/>
    </row>
    <row r="236" spans="1:28">
      <c r="A236" s="15"/>
      <c r="B236" s="15"/>
      <c r="C236" s="15"/>
      <c r="D236" s="15"/>
      <c r="E236" s="15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4"/>
      <c r="Q236" s="15"/>
      <c r="R236" s="15"/>
      <c r="S236" s="15"/>
      <c r="T236" s="15"/>
      <c r="U236" s="15"/>
      <c r="V236" s="16"/>
    </row>
    <row r="237" spans="1:28">
      <c r="A237" s="15"/>
      <c r="B237" s="15"/>
      <c r="C237" s="15"/>
      <c r="D237" s="15"/>
      <c r="E237" s="15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4"/>
      <c r="Q237" s="15"/>
      <c r="R237" s="15"/>
      <c r="S237" s="15"/>
      <c r="T237" s="15"/>
      <c r="U237" s="15"/>
      <c r="V237" s="16"/>
    </row>
    <row r="238" spans="1:28">
      <c r="A238" s="15"/>
      <c r="B238" s="15"/>
      <c r="C238" s="15"/>
      <c r="D238" s="15"/>
      <c r="E238" s="15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4"/>
      <c r="Q238" s="15"/>
      <c r="R238" s="15"/>
      <c r="S238" s="15"/>
      <c r="T238" s="15"/>
      <c r="U238" s="15"/>
      <c r="V238" s="16"/>
    </row>
    <row r="239" spans="1:28">
      <c r="A239" s="1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6"/>
      <c r="R239" s="17"/>
    </row>
    <row r="240" spans="1:28">
      <c r="A240" s="1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6"/>
      <c r="R240" s="17"/>
    </row>
    <row r="241" spans="1:28">
      <c r="A241" s="1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6"/>
      <c r="R241" s="17"/>
    </row>
    <row r="242" spans="1:28">
      <c r="A242" s="1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6"/>
      <c r="R242" s="17"/>
    </row>
    <row r="243" spans="1:28">
      <c r="A243" s="1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6"/>
      <c r="R243" s="17"/>
    </row>
    <row r="244" spans="1:28">
      <c r="A244" s="1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6"/>
      <c r="R244" s="17"/>
    </row>
    <row r="245" spans="1:28">
      <c r="A245" s="1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6"/>
      <c r="R245" s="17"/>
    </row>
    <row r="246" spans="1:28">
      <c r="A246" s="1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6"/>
      <c r="R246" s="17"/>
    </row>
    <row r="247" spans="1:28">
      <c r="A247" s="1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6"/>
      <c r="R247" s="17"/>
    </row>
    <row r="248" spans="1:28">
      <c r="A248" s="1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6"/>
      <c r="R248" s="17"/>
    </row>
    <row r="249" spans="1:28">
      <c r="A249" s="1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6"/>
      <c r="R249" s="17"/>
    </row>
    <row r="250" spans="1:28">
      <c r="A250" s="1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6"/>
      <c r="R250" s="17"/>
    </row>
    <row r="251" spans="1:28" s="18" customFormat="1">
      <c r="A251" s="15"/>
      <c r="B251" s="17"/>
      <c r="C251" s="17"/>
      <c r="D251" s="17"/>
      <c r="E251" s="17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6"/>
      <c r="Q251" s="17"/>
      <c r="R251" s="17"/>
      <c r="S251" s="17"/>
      <c r="T251" s="17"/>
      <c r="U251" s="17"/>
      <c r="W251" s="1"/>
      <c r="X251" s="1"/>
      <c r="Y251" s="2"/>
      <c r="Z251" s="3"/>
      <c r="AA251" s="4"/>
      <c r="AB251" s="5"/>
    </row>
    <row r="252" spans="1:28" s="18" customFormat="1">
      <c r="A252" s="15"/>
      <c r="B252" s="17"/>
      <c r="C252" s="17"/>
      <c r="D252" s="17"/>
      <c r="E252" s="17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6"/>
      <c r="Q252" s="17"/>
      <c r="R252" s="17"/>
      <c r="S252" s="17"/>
      <c r="T252" s="17"/>
      <c r="U252" s="17"/>
      <c r="W252" s="1"/>
      <c r="X252" s="1"/>
      <c r="Y252" s="2"/>
      <c r="Z252" s="3"/>
      <c r="AA252" s="4"/>
      <c r="AB252" s="5"/>
    </row>
    <row r="253" spans="1:28" s="18" customFormat="1">
      <c r="A253" s="15"/>
      <c r="B253" s="17"/>
      <c r="C253" s="17"/>
      <c r="D253" s="17"/>
      <c r="E253" s="17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6"/>
      <c r="Q253" s="17"/>
      <c r="R253" s="17"/>
      <c r="S253" s="17"/>
      <c r="T253" s="17"/>
      <c r="U253" s="17"/>
      <c r="W253" s="1"/>
      <c r="X253" s="1"/>
      <c r="Y253" s="2"/>
      <c r="Z253" s="3"/>
      <c r="AA253" s="4"/>
      <c r="AB253" s="5"/>
    </row>
    <row r="254" spans="1:28" s="18" customFormat="1">
      <c r="A254" s="15"/>
      <c r="B254" s="17"/>
      <c r="C254" s="17"/>
      <c r="D254" s="17"/>
      <c r="E254" s="17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6"/>
      <c r="Q254" s="17"/>
      <c r="R254" s="17"/>
      <c r="S254" s="17"/>
      <c r="T254" s="17"/>
      <c r="U254" s="17"/>
      <c r="W254" s="1"/>
      <c r="X254" s="1"/>
      <c r="Y254" s="2"/>
      <c r="Z254" s="3"/>
      <c r="AA254" s="4"/>
      <c r="AB254" s="5"/>
    </row>
    <row r="255" spans="1:28" s="18" customFormat="1">
      <c r="A255" s="15"/>
      <c r="B255" s="17"/>
      <c r="C255" s="17"/>
      <c r="D255" s="17"/>
      <c r="E255" s="17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6"/>
      <c r="Q255" s="17"/>
      <c r="R255" s="17"/>
      <c r="S255" s="17"/>
      <c r="T255" s="17"/>
      <c r="U255" s="17"/>
      <c r="W255" s="1"/>
      <c r="X255" s="1"/>
      <c r="Y255" s="2"/>
      <c r="Z255" s="3"/>
      <c r="AA255" s="4"/>
      <c r="AB255" s="5"/>
    </row>
    <row r="256" spans="1:28" s="18" customFormat="1">
      <c r="A256" s="15"/>
      <c r="B256" s="17"/>
      <c r="C256" s="17"/>
      <c r="D256" s="17"/>
      <c r="E256" s="17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6"/>
      <c r="Q256" s="17"/>
      <c r="R256" s="17"/>
      <c r="S256" s="17"/>
      <c r="T256" s="17"/>
      <c r="U256" s="17"/>
      <c r="W256" s="1"/>
      <c r="X256" s="1"/>
      <c r="Y256" s="2"/>
      <c r="Z256" s="3"/>
      <c r="AA256" s="4"/>
      <c r="AB256" s="5"/>
    </row>
    <row r="257" spans="1:28" s="18" customFormat="1">
      <c r="A257" s="15"/>
      <c r="B257" s="17"/>
      <c r="C257" s="17"/>
      <c r="D257" s="17"/>
      <c r="E257" s="17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6"/>
      <c r="Q257" s="17"/>
      <c r="R257" s="17"/>
      <c r="S257" s="17"/>
      <c r="T257" s="17"/>
      <c r="U257" s="17"/>
      <c r="W257" s="1"/>
      <c r="X257" s="1"/>
      <c r="Y257" s="2"/>
      <c r="Z257" s="3"/>
      <c r="AA257" s="4"/>
      <c r="AB257" s="5"/>
    </row>
    <row r="258" spans="1:28" s="18" customFormat="1">
      <c r="A258" s="15"/>
      <c r="B258" s="17"/>
      <c r="C258" s="17"/>
      <c r="D258" s="17"/>
      <c r="E258" s="17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6"/>
      <c r="Q258" s="17"/>
      <c r="R258" s="17"/>
      <c r="S258" s="17"/>
      <c r="T258" s="17"/>
      <c r="U258" s="17"/>
      <c r="W258" s="1"/>
      <c r="X258" s="1"/>
      <c r="Y258" s="2"/>
      <c r="Z258" s="3"/>
      <c r="AA258" s="4"/>
      <c r="AB258" s="5"/>
    </row>
    <row r="259" spans="1:28" s="18" customFormat="1">
      <c r="A259" s="15"/>
      <c r="B259" s="17"/>
      <c r="C259" s="17"/>
      <c r="D259" s="17"/>
      <c r="E259" s="17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6"/>
      <c r="Q259" s="17"/>
      <c r="R259" s="17"/>
      <c r="S259" s="17"/>
      <c r="T259" s="17"/>
      <c r="U259" s="17"/>
      <c r="W259" s="1"/>
      <c r="X259" s="1"/>
      <c r="Y259" s="2"/>
      <c r="Z259" s="3"/>
      <c r="AA259" s="4"/>
      <c r="AB259" s="5"/>
    </row>
    <row r="260" spans="1:28" s="18" customFormat="1">
      <c r="A260" s="15"/>
      <c r="B260" s="17"/>
      <c r="C260" s="17"/>
      <c r="D260" s="17"/>
      <c r="E260" s="17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6"/>
      <c r="Q260" s="17"/>
      <c r="R260" s="17"/>
      <c r="S260" s="17"/>
      <c r="T260" s="17"/>
      <c r="U260" s="17"/>
      <c r="W260" s="1"/>
      <c r="X260" s="1"/>
      <c r="Y260" s="2"/>
      <c r="Z260" s="3"/>
      <c r="AA260" s="4"/>
      <c r="AB260" s="5"/>
    </row>
    <row r="261" spans="1:28" s="18" customFormat="1">
      <c r="A261" s="15"/>
      <c r="B261" s="17"/>
      <c r="C261" s="17"/>
      <c r="D261" s="17"/>
      <c r="E261" s="17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6"/>
      <c r="Q261" s="17"/>
      <c r="R261" s="17"/>
      <c r="S261" s="17"/>
      <c r="T261" s="17"/>
      <c r="U261" s="17"/>
      <c r="W261" s="1"/>
      <c r="X261" s="1"/>
      <c r="Y261" s="2"/>
      <c r="Z261" s="3"/>
      <c r="AA261" s="4"/>
      <c r="AB261" s="5"/>
    </row>
    <row r="262" spans="1:28" s="18" customFormat="1">
      <c r="A262" s="17"/>
      <c r="B262" s="17"/>
      <c r="C262" s="17"/>
      <c r="D262" s="17"/>
      <c r="E262" s="17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6"/>
      <c r="Q262" s="17"/>
      <c r="R262" s="17"/>
      <c r="S262" s="17"/>
      <c r="T262" s="17"/>
      <c r="U262" s="17"/>
      <c r="W262" s="1"/>
      <c r="X262" s="1"/>
      <c r="Y262" s="2"/>
      <c r="Z262" s="3"/>
      <c r="AA262" s="4"/>
      <c r="AB262" s="5"/>
    </row>
    <row r="263" spans="1:28" s="18" customFormat="1">
      <c r="A263" s="17"/>
      <c r="B263" s="17"/>
      <c r="C263" s="17"/>
      <c r="D263" s="17"/>
      <c r="E263" s="17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6"/>
      <c r="Q263" s="17"/>
      <c r="R263" s="17"/>
      <c r="S263" s="17"/>
      <c r="T263" s="17"/>
      <c r="U263" s="17"/>
      <c r="W263" s="1"/>
      <c r="X263" s="1"/>
      <c r="Y263" s="2"/>
      <c r="Z263" s="3"/>
      <c r="AA263" s="4"/>
      <c r="AB263" s="5"/>
    </row>
    <row r="264" spans="1:28" s="18" customFormat="1">
      <c r="A264" s="17"/>
      <c r="B264" s="17"/>
      <c r="C264" s="17"/>
      <c r="D264" s="17"/>
      <c r="E264" s="17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6"/>
      <c r="Q264" s="17"/>
      <c r="R264" s="17"/>
      <c r="S264" s="17"/>
      <c r="T264" s="17"/>
      <c r="U264" s="17"/>
      <c r="W264" s="1"/>
      <c r="X264" s="1"/>
      <c r="Y264" s="2"/>
      <c r="Z264" s="3"/>
      <c r="AA264" s="4"/>
      <c r="AB264" s="5"/>
    </row>
    <row r="265" spans="1:28" s="18" customFormat="1">
      <c r="A265" s="17"/>
      <c r="B265" s="17"/>
      <c r="C265" s="17"/>
      <c r="D265" s="17"/>
      <c r="E265" s="17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6"/>
      <c r="Q265" s="17"/>
      <c r="R265" s="17"/>
      <c r="S265" s="17"/>
      <c r="T265" s="17"/>
      <c r="U265" s="17"/>
      <c r="W265" s="1"/>
      <c r="X265" s="1"/>
      <c r="Y265" s="2"/>
      <c r="Z265" s="3"/>
      <c r="AA265" s="4"/>
      <c r="AB265" s="5"/>
    </row>
    <row r="266" spans="1:28" s="18" customFormat="1">
      <c r="A266" s="17"/>
      <c r="B266" s="17"/>
      <c r="C266" s="17"/>
      <c r="D266" s="17"/>
      <c r="E266" s="17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6"/>
      <c r="Q266" s="17"/>
      <c r="R266" s="17"/>
      <c r="S266" s="17"/>
      <c r="T266" s="17"/>
      <c r="U266" s="17"/>
      <c r="W266" s="1"/>
      <c r="X266" s="1"/>
      <c r="Y266" s="2"/>
      <c r="Z266" s="3"/>
      <c r="AA266" s="4"/>
      <c r="AB266" s="5"/>
    </row>
    <row r="267" spans="1:28" s="18" customFormat="1">
      <c r="A267" s="17"/>
      <c r="B267" s="17"/>
      <c r="C267" s="17"/>
      <c r="D267" s="17"/>
      <c r="E267" s="17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6"/>
      <c r="Q267" s="17"/>
      <c r="R267" s="17"/>
      <c r="S267" s="17"/>
      <c r="T267" s="17"/>
      <c r="U267" s="17"/>
      <c r="W267" s="1"/>
      <c r="X267" s="1"/>
      <c r="Y267" s="2"/>
      <c r="Z267" s="3"/>
      <c r="AA267" s="4"/>
      <c r="AB267" s="5"/>
    </row>
    <row r="268" spans="1:28" s="18" customFormat="1">
      <c r="A268" s="17"/>
      <c r="B268" s="17"/>
      <c r="C268" s="17"/>
      <c r="D268" s="17"/>
      <c r="E268" s="17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6"/>
      <c r="Q268" s="17"/>
      <c r="R268" s="17"/>
      <c r="S268" s="17"/>
      <c r="T268" s="17"/>
      <c r="U268" s="17"/>
      <c r="W268" s="1"/>
      <c r="X268" s="1"/>
      <c r="Y268" s="2"/>
      <c r="Z268" s="3"/>
      <c r="AA268" s="4"/>
      <c r="AB268" s="5"/>
    </row>
    <row r="269" spans="1:28" s="18" customFormat="1">
      <c r="A269" s="17"/>
      <c r="B269" s="17"/>
      <c r="C269" s="17"/>
      <c r="D269" s="17"/>
      <c r="E269" s="17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6"/>
      <c r="Q269" s="17"/>
      <c r="R269" s="17"/>
      <c r="S269" s="17"/>
      <c r="T269" s="17"/>
      <c r="U269" s="17"/>
      <c r="W269" s="1"/>
      <c r="X269" s="1"/>
      <c r="Y269" s="2"/>
      <c r="Z269" s="3"/>
      <c r="AA269" s="4"/>
      <c r="AB269" s="5"/>
    </row>
    <row r="270" spans="1:28" s="18" customFormat="1">
      <c r="A270" s="17"/>
      <c r="B270" s="17"/>
      <c r="C270" s="17"/>
      <c r="D270" s="17"/>
      <c r="E270" s="17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6"/>
      <c r="Q270" s="17"/>
      <c r="R270" s="17"/>
      <c r="S270" s="17"/>
      <c r="T270" s="17"/>
      <c r="U270" s="17"/>
      <c r="W270" s="1"/>
      <c r="X270" s="1"/>
      <c r="Y270" s="2"/>
      <c r="Z270" s="3"/>
      <c r="AA270" s="4"/>
      <c r="AB270" s="5"/>
    </row>
    <row r="271" spans="1:28" s="18" customFormat="1">
      <c r="A271" s="17"/>
      <c r="B271" s="17"/>
      <c r="C271" s="17"/>
      <c r="D271" s="17"/>
      <c r="E271" s="17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6"/>
      <c r="Q271" s="17"/>
      <c r="R271" s="17"/>
      <c r="S271" s="17"/>
      <c r="T271" s="17"/>
      <c r="U271" s="17"/>
      <c r="W271" s="1"/>
      <c r="X271" s="1"/>
      <c r="Y271" s="2"/>
      <c r="Z271" s="3"/>
      <c r="AA271" s="4"/>
      <c r="AB271" s="5"/>
    </row>
    <row r="272" spans="1:28" s="18" customFormat="1">
      <c r="A272" s="17"/>
      <c r="B272" s="17"/>
      <c r="C272" s="17"/>
      <c r="D272" s="17"/>
      <c r="E272" s="17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6"/>
      <c r="Q272" s="17"/>
      <c r="R272" s="17"/>
      <c r="S272" s="17"/>
      <c r="T272" s="17"/>
      <c r="U272" s="17"/>
      <c r="W272" s="1"/>
      <c r="X272" s="1"/>
      <c r="Y272" s="2"/>
      <c r="Z272" s="3"/>
      <c r="AA272" s="4"/>
      <c r="AB272" s="5"/>
    </row>
    <row r="273" spans="1:28" s="18" customFormat="1">
      <c r="A273" s="17"/>
      <c r="B273" s="17"/>
      <c r="C273" s="17"/>
      <c r="D273" s="17"/>
      <c r="E273" s="17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6"/>
      <c r="Q273" s="17"/>
      <c r="R273" s="17"/>
      <c r="S273" s="17"/>
      <c r="T273" s="17"/>
      <c r="U273" s="17"/>
      <c r="W273" s="1"/>
      <c r="X273" s="1"/>
      <c r="Y273" s="2"/>
      <c r="Z273" s="3"/>
      <c r="AA273" s="4"/>
      <c r="AB273" s="5"/>
    </row>
    <row r="274" spans="1:28" s="18" customFormat="1">
      <c r="A274" s="17"/>
      <c r="B274" s="17"/>
      <c r="C274" s="17"/>
      <c r="D274" s="17"/>
      <c r="E274" s="17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6"/>
      <c r="Q274" s="17"/>
      <c r="R274" s="17"/>
      <c r="S274" s="17"/>
      <c r="T274" s="17"/>
      <c r="U274" s="17"/>
      <c r="W274" s="1"/>
      <c r="X274" s="1"/>
      <c r="Y274" s="2"/>
      <c r="Z274" s="3"/>
      <c r="AA274" s="4"/>
      <c r="AB274" s="5"/>
    </row>
    <row r="275" spans="1:28" s="18" customFormat="1">
      <c r="A275" s="17"/>
      <c r="B275" s="17"/>
      <c r="C275" s="17"/>
      <c r="D275" s="17"/>
      <c r="E275" s="17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6"/>
      <c r="Q275" s="17"/>
      <c r="R275" s="17"/>
      <c r="S275" s="17"/>
      <c r="T275" s="17"/>
      <c r="U275" s="17"/>
      <c r="W275" s="1"/>
      <c r="X275" s="1"/>
      <c r="Y275" s="2"/>
      <c r="Z275" s="3"/>
      <c r="AA275" s="4"/>
      <c r="AB275" s="5"/>
    </row>
    <row r="276" spans="1:28" s="18" customFormat="1">
      <c r="A276" s="17"/>
      <c r="B276" s="17"/>
      <c r="C276" s="17"/>
      <c r="D276" s="17"/>
      <c r="E276" s="17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6"/>
      <c r="Q276" s="17"/>
      <c r="R276" s="17"/>
      <c r="S276" s="17"/>
      <c r="T276" s="17"/>
      <c r="U276" s="17"/>
      <c r="W276" s="1"/>
      <c r="X276" s="1"/>
      <c r="Y276" s="2"/>
      <c r="Z276" s="3"/>
      <c r="AA276" s="4"/>
      <c r="AB276" s="5"/>
    </row>
    <row r="277" spans="1:28" s="18" customFormat="1">
      <c r="A277" s="17"/>
      <c r="B277" s="17"/>
      <c r="C277" s="17"/>
      <c r="D277" s="17"/>
      <c r="E277" s="17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6"/>
      <c r="Q277" s="17"/>
      <c r="R277" s="17"/>
      <c r="S277" s="17"/>
      <c r="T277" s="17"/>
      <c r="U277" s="17"/>
      <c r="W277" s="1"/>
      <c r="X277" s="1"/>
      <c r="Y277" s="2"/>
      <c r="Z277" s="3"/>
      <c r="AA277" s="4"/>
      <c r="AB277" s="5"/>
    </row>
    <row r="278" spans="1:28" s="18" customFormat="1">
      <c r="A278" s="17"/>
      <c r="B278" s="17"/>
      <c r="C278" s="17"/>
      <c r="D278" s="17"/>
      <c r="E278" s="17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6"/>
      <c r="Q278" s="17"/>
      <c r="R278" s="17"/>
      <c r="S278" s="17"/>
      <c r="T278" s="17"/>
      <c r="U278" s="17"/>
      <c r="W278" s="1"/>
      <c r="X278" s="1"/>
      <c r="Y278" s="2"/>
      <c r="Z278" s="3"/>
      <c r="AA278" s="4"/>
      <c r="AB278" s="5"/>
    </row>
    <row r="279" spans="1:28" s="18" customFormat="1">
      <c r="A279" s="17"/>
      <c r="B279" s="17"/>
      <c r="C279" s="17"/>
      <c r="D279" s="17"/>
      <c r="E279" s="17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6"/>
      <c r="Q279" s="17"/>
      <c r="R279" s="17"/>
      <c r="S279" s="17"/>
      <c r="T279" s="17"/>
      <c r="U279" s="17"/>
      <c r="W279" s="1"/>
      <c r="X279" s="1"/>
      <c r="Y279" s="2"/>
      <c r="Z279" s="3"/>
      <c r="AA279" s="4"/>
      <c r="AB279" s="5"/>
    </row>
    <row r="280" spans="1:28" s="18" customFormat="1">
      <c r="A280" s="17"/>
      <c r="B280" s="17"/>
      <c r="C280" s="17"/>
      <c r="D280" s="17"/>
      <c r="E280" s="17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6"/>
      <c r="Q280" s="17"/>
      <c r="R280" s="17"/>
      <c r="S280" s="17"/>
      <c r="T280" s="17"/>
      <c r="U280" s="17"/>
      <c r="W280" s="1"/>
      <c r="X280" s="1"/>
      <c r="Y280" s="2"/>
      <c r="Z280" s="3"/>
      <c r="AA280" s="4"/>
      <c r="AB280" s="5"/>
    </row>
    <row r="281" spans="1:28" s="18" customFormat="1">
      <c r="A281" s="17"/>
      <c r="B281" s="17"/>
      <c r="C281" s="17"/>
      <c r="D281" s="17"/>
      <c r="E281" s="17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6"/>
      <c r="Q281" s="17"/>
      <c r="R281" s="17"/>
      <c r="S281" s="17"/>
      <c r="T281" s="17"/>
      <c r="U281" s="17"/>
      <c r="W281" s="1"/>
      <c r="X281" s="1"/>
      <c r="Y281" s="2"/>
      <c r="Z281" s="3"/>
      <c r="AA281" s="4"/>
      <c r="AB281" s="5"/>
    </row>
    <row r="282" spans="1:28" s="18" customFormat="1">
      <c r="A282" s="17"/>
      <c r="B282" s="17"/>
      <c r="C282" s="17"/>
      <c r="D282" s="17"/>
      <c r="E282" s="17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6"/>
      <c r="Q282" s="17"/>
      <c r="R282" s="17"/>
      <c r="S282" s="17"/>
      <c r="T282" s="17"/>
      <c r="U282" s="17"/>
      <c r="W282" s="1"/>
      <c r="X282" s="1"/>
      <c r="Y282" s="2"/>
      <c r="Z282" s="3"/>
      <c r="AA282" s="4"/>
      <c r="AB282" s="5"/>
    </row>
    <row r="283" spans="1:28" s="18" customFormat="1">
      <c r="A283" s="17"/>
      <c r="B283" s="17"/>
      <c r="C283" s="17"/>
      <c r="D283" s="17"/>
      <c r="E283" s="17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6"/>
      <c r="Q283" s="17"/>
      <c r="R283" s="17"/>
      <c r="S283" s="17"/>
      <c r="T283" s="17"/>
      <c r="U283" s="17"/>
      <c r="W283" s="1"/>
      <c r="X283" s="1"/>
      <c r="Y283" s="2"/>
      <c r="Z283" s="3"/>
      <c r="AA283" s="4"/>
      <c r="AB283" s="5"/>
    </row>
    <row r="284" spans="1:28" s="18" customFormat="1">
      <c r="A284" s="17"/>
      <c r="B284" s="17"/>
      <c r="C284" s="17"/>
      <c r="D284" s="17"/>
      <c r="E284" s="17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6"/>
      <c r="Q284" s="17"/>
      <c r="R284" s="17"/>
      <c r="S284" s="17"/>
      <c r="T284" s="17"/>
      <c r="U284" s="17"/>
      <c r="W284" s="1"/>
      <c r="X284" s="1"/>
      <c r="Y284" s="2"/>
      <c r="Z284" s="3"/>
      <c r="AA284" s="4"/>
      <c r="AB284" s="5"/>
    </row>
    <row r="285" spans="1:28" s="18" customFormat="1">
      <c r="A285" s="17"/>
      <c r="B285" s="17"/>
      <c r="C285" s="17"/>
      <c r="D285" s="17"/>
      <c r="E285" s="17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6"/>
      <c r="Q285" s="17"/>
      <c r="R285" s="17"/>
      <c r="S285" s="17"/>
      <c r="T285" s="17"/>
      <c r="U285" s="17"/>
      <c r="W285" s="1"/>
      <c r="X285" s="1"/>
      <c r="Y285" s="2"/>
      <c r="Z285" s="3"/>
      <c r="AA285" s="4"/>
      <c r="AB285" s="5"/>
    </row>
    <row r="286" spans="1:28" s="18" customFormat="1">
      <c r="A286" s="17"/>
      <c r="B286" s="17"/>
      <c r="C286" s="17"/>
      <c r="D286" s="17"/>
      <c r="E286" s="17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6"/>
      <c r="Q286" s="17"/>
      <c r="R286" s="17"/>
      <c r="S286" s="17"/>
      <c r="T286" s="17"/>
      <c r="U286" s="17"/>
      <c r="W286" s="1"/>
      <c r="X286" s="1"/>
      <c r="Y286" s="2"/>
      <c r="Z286" s="3"/>
      <c r="AA286" s="4"/>
      <c r="AB286" s="5"/>
    </row>
    <row r="287" spans="1:28" s="18" customFormat="1">
      <c r="A287" s="17"/>
      <c r="B287" s="17"/>
      <c r="C287" s="17"/>
      <c r="D287" s="17"/>
      <c r="E287" s="17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6"/>
      <c r="Q287" s="17"/>
      <c r="R287" s="17"/>
      <c r="S287" s="17"/>
      <c r="T287" s="17"/>
      <c r="U287" s="17"/>
      <c r="W287" s="1"/>
      <c r="X287" s="1"/>
      <c r="Y287" s="2"/>
      <c r="Z287" s="3"/>
      <c r="AA287" s="4"/>
      <c r="AB287" s="5"/>
    </row>
    <row r="288" spans="1:28" s="18" customFormat="1">
      <c r="A288" s="17"/>
      <c r="B288" s="17"/>
      <c r="C288" s="17"/>
      <c r="D288" s="17"/>
      <c r="E288" s="17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6"/>
      <c r="Q288" s="17"/>
      <c r="R288" s="17"/>
      <c r="S288" s="17"/>
      <c r="T288" s="17"/>
      <c r="U288" s="17"/>
      <c r="W288" s="1"/>
      <c r="X288" s="1"/>
      <c r="Y288" s="2"/>
      <c r="Z288" s="3"/>
      <c r="AA288" s="4"/>
      <c r="AB288" s="5"/>
    </row>
    <row r="289" spans="1:28" s="18" customFormat="1">
      <c r="A289" s="17"/>
      <c r="B289" s="17"/>
      <c r="C289" s="17"/>
      <c r="D289" s="17"/>
      <c r="E289" s="17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6"/>
      <c r="Q289" s="17"/>
      <c r="R289" s="17"/>
      <c r="S289" s="17"/>
      <c r="T289" s="17"/>
      <c r="U289" s="17"/>
      <c r="W289" s="1"/>
      <c r="X289" s="1"/>
      <c r="Y289" s="2"/>
      <c r="Z289" s="3"/>
      <c r="AA289" s="4"/>
      <c r="AB289" s="5"/>
    </row>
    <row r="290" spans="1:28" s="18" customFormat="1">
      <c r="A290" s="17"/>
      <c r="B290" s="17"/>
      <c r="C290" s="17"/>
      <c r="D290" s="17"/>
      <c r="E290" s="17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6"/>
      <c r="Q290" s="17"/>
      <c r="R290" s="17"/>
      <c r="S290" s="17"/>
      <c r="T290" s="17"/>
      <c r="U290" s="17"/>
      <c r="W290" s="1"/>
      <c r="X290" s="1"/>
      <c r="Y290" s="2"/>
      <c r="Z290" s="3"/>
      <c r="AA290" s="4"/>
      <c r="AB290" s="5"/>
    </row>
    <row r="291" spans="1:28" s="18" customFormat="1">
      <c r="A291" s="17"/>
      <c r="B291" s="17"/>
      <c r="C291" s="17"/>
      <c r="D291" s="17"/>
      <c r="E291" s="17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6"/>
      <c r="Q291" s="17"/>
      <c r="R291" s="17"/>
      <c r="S291" s="17"/>
      <c r="T291" s="17"/>
      <c r="U291" s="17"/>
      <c r="W291" s="1"/>
      <c r="X291" s="1"/>
      <c r="Y291" s="2"/>
      <c r="Z291" s="3"/>
      <c r="AA291" s="4"/>
      <c r="AB291" s="5"/>
    </row>
    <row r="292" spans="1:28" s="18" customFormat="1">
      <c r="A292" s="17"/>
      <c r="B292" s="17"/>
      <c r="C292" s="17"/>
      <c r="D292" s="17"/>
      <c r="E292" s="17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6"/>
      <c r="Q292" s="17"/>
      <c r="R292" s="17"/>
      <c r="S292" s="17"/>
      <c r="T292" s="17"/>
      <c r="U292" s="17"/>
      <c r="W292" s="1"/>
      <c r="X292" s="1"/>
      <c r="Y292" s="2"/>
      <c r="Z292" s="3"/>
      <c r="AA292" s="4"/>
      <c r="AB292" s="5"/>
    </row>
    <row r="293" spans="1:28" s="18" customFormat="1">
      <c r="A293" s="17"/>
      <c r="B293" s="17"/>
      <c r="C293" s="17"/>
      <c r="D293" s="17"/>
      <c r="E293" s="17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6"/>
      <c r="Q293" s="17"/>
      <c r="R293" s="17"/>
      <c r="S293" s="17"/>
      <c r="T293" s="17"/>
      <c r="U293" s="17"/>
      <c r="W293" s="1"/>
      <c r="X293" s="1"/>
      <c r="Y293" s="2"/>
      <c r="Z293" s="3"/>
      <c r="AA293" s="4"/>
      <c r="AB293" s="5"/>
    </row>
    <row r="294" spans="1:28" s="18" customFormat="1">
      <c r="A294" s="17"/>
      <c r="B294" s="17"/>
      <c r="C294" s="17"/>
      <c r="D294" s="17"/>
      <c r="E294" s="17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6"/>
      <c r="Q294" s="17"/>
      <c r="R294" s="17"/>
      <c r="S294" s="17"/>
      <c r="T294" s="17"/>
      <c r="U294" s="17"/>
      <c r="W294" s="1"/>
      <c r="X294" s="1"/>
      <c r="Y294" s="2"/>
      <c r="Z294" s="3"/>
      <c r="AA294" s="4"/>
      <c r="AB294" s="5"/>
    </row>
    <row r="295" spans="1:28" s="18" customFormat="1">
      <c r="A295" s="17"/>
      <c r="B295" s="17"/>
      <c r="C295" s="17"/>
      <c r="D295" s="17"/>
      <c r="E295" s="17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6"/>
      <c r="Q295" s="17"/>
      <c r="R295" s="17"/>
      <c r="S295" s="17"/>
      <c r="T295" s="17"/>
      <c r="U295" s="17"/>
      <c r="W295" s="1"/>
      <c r="X295" s="1"/>
      <c r="Y295" s="2"/>
      <c r="Z295" s="3"/>
      <c r="AA295" s="4"/>
      <c r="AB295" s="5"/>
    </row>
    <row r="296" spans="1:28" s="18" customFormat="1">
      <c r="A296" s="17"/>
      <c r="B296" s="17"/>
      <c r="C296" s="17"/>
      <c r="D296" s="17"/>
      <c r="E296" s="17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6"/>
      <c r="Q296" s="17"/>
      <c r="R296" s="17"/>
      <c r="S296" s="17"/>
      <c r="T296" s="17"/>
      <c r="U296" s="17"/>
      <c r="W296" s="1"/>
      <c r="X296" s="1"/>
      <c r="Y296" s="2"/>
      <c r="Z296" s="3"/>
      <c r="AA296" s="4"/>
      <c r="AB296" s="5"/>
    </row>
    <row r="297" spans="1:28" s="18" customFormat="1">
      <c r="A297" s="17"/>
      <c r="B297" s="17"/>
      <c r="C297" s="17"/>
      <c r="D297" s="17"/>
      <c r="E297" s="17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6"/>
      <c r="Q297" s="17"/>
      <c r="R297" s="17"/>
      <c r="S297" s="17"/>
      <c r="T297" s="17"/>
      <c r="U297" s="17"/>
      <c r="W297" s="1"/>
      <c r="X297" s="1"/>
      <c r="Y297" s="2"/>
      <c r="Z297" s="3"/>
      <c r="AA297" s="4"/>
      <c r="AB297" s="5"/>
    </row>
    <row r="298" spans="1:28" s="18" customFormat="1">
      <c r="A298" s="17"/>
      <c r="B298" s="17"/>
      <c r="C298" s="17"/>
      <c r="D298" s="17"/>
      <c r="E298" s="17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6"/>
      <c r="Q298" s="17"/>
      <c r="R298" s="17"/>
      <c r="S298" s="17"/>
      <c r="T298" s="17"/>
      <c r="U298" s="17"/>
      <c r="W298" s="1"/>
      <c r="X298" s="1"/>
      <c r="Y298" s="2"/>
      <c r="Z298" s="3"/>
      <c r="AA298" s="4"/>
      <c r="AB298" s="5"/>
    </row>
    <row r="299" spans="1:28" s="18" customFormat="1">
      <c r="A299" s="17"/>
      <c r="B299" s="17"/>
      <c r="C299" s="17"/>
      <c r="D299" s="17"/>
      <c r="E299" s="17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6"/>
      <c r="Q299" s="17"/>
      <c r="R299" s="17"/>
      <c r="S299" s="17"/>
      <c r="T299" s="17"/>
      <c r="U299" s="17"/>
      <c r="W299" s="1"/>
      <c r="X299" s="1"/>
      <c r="Y299" s="2"/>
      <c r="Z299" s="3"/>
      <c r="AA299" s="4"/>
      <c r="AB299" s="5"/>
    </row>
    <row r="300" spans="1:28" s="18" customFormat="1">
      <c r="A300" s="17"/>
      <c r="B300" s="17"/>
      <c r="C300" s="17"/>
      <c r="D300" s="17"/>
      <c r="E300" s="17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6"/>
      <c r="Q300" s="17"/>
      <c r="R300" s="17"/>
      <c r="S300" s="17"/>
      <c r="T300" s="17"/>
      <c r="U300" s="17"/>
      <c r="W300" s="1"/>
      <c r="X300" s="1"/>
      <c r="Y300" s="2"/>
      <c r="Z300" s="3"/>
      <c r="AA300" s="4"/>
      <c r="AB300" s="5"/>
    </row>
    <row r="301" spans="1:28" s="18" customFormat="1">
      <c r="A301" s="17"/>
      <c r="B301" s="17"/>
      <c r="C301" s="17"/>
      <c r="D301" s="17"/>
      <c r="E301" s="17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6"/>
      <c r="Q301" s="17"/>
      <c r="R301" s="17"/>
      <c r="S301" s="17"/>
      <c r="T301" s="17"/>
      <c r="U301" s="17"/>
      <c r="W301" s="1"/>
      <c r="X301" s="1"/>
      <c r="Y301" s="2"/>
      <c r="Z301" s="3"/>
      <c r="AA301" s="4"/>
      <c r="AB301" s="5"/>
    </row>
    <row r="302" spans="1:28" s="18" customFormat="1">
      <c r="A302" s="17"/>
      <c r="B302" s="17"/>
      <c r="C302" s="17"/>
      <c r="D302" s="17"/>
      <c r="E302" s="17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6"/>
      <c r="Q302" s="17"/>
      <c r="R302" s="17"/>
      <c r="S302" s="17"/>
      <c r="T302" s="17"/>
      <c r="U302" s="17"/>
      <c r="W302" s="1"/>
      <c r="X302" s="1"/>
      <c r="Y302" s="2"/>
      <c r="Z302" s="3"/>
      <c r="AA302" s="4"/>
      <c r="AB302" s="5"/>
    </row>
    <row r="303" spans="1:28" s="18" customFormat="1">
      <c r="A303" s="17"/>
      <c r="B303" s="17"/>
      <c r="C303" s="17"/>
      <c r="D303" s="17"/>
      <c r="E303" s="17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6"/>
      <c r="Q303" s="17"/>
      <c r="R303" s="17"/>
      <c r="S303" s="17"/>
      <c r="T303" s="17"/>
      <c r="U303" s="17"/>
      <c r="W303" s="1"/>
      <c r="X303" s="1"/>
      <c r="Y303" s="2"/>
      <c r="Z303" s="3"/>
      <c r="AA303" s="4"/>
      <c r="AB303" s="5"/>
    </row>
    <row r="304" spans="1:28" s="18" customFormat="1">
      <c r="A304" s="17"/>
      <c r="B304" s="17"/>
      <c r="C304" s="17"/>
      <c r="D304" s="17"/>
      <c r="E304" s="17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6"/>
      <c r="Q304" s="17"/>
      <c r="R304" s="17"/>
      <c r="S304" s="17"/>
      <c r="T304" s="17"/>
      <c r="U304" s="17"/>
      <c r="W304" s="1"/>
      <c r="X304" s="1"/>
      <c r="Y304" s="2"/>
      <c r="Z304" s="3"/>
      <c r="AA304" s="4"/>
      <c r="AB304" s="5"/>
    </row>
    <row r="305" spans="1:28" s="18" customFormat="1">
      <c r="A305" s="17"/>
      <c r="B305" s="17"/>
      <c r="C305" s="17"/>
      <c r="D305" s="17"/>
      <c r="E305" s="17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6"/>
      <c r="Q305" s="17"/>
      <c r="R305" s="17"/>
      <c r="S305" s="17"/>
      <c r="T305" s="17"/>
      <c r="U305" s="17"/>
      <c r="W305" s="1"/>
      <c r="X305" s="1"/>
      <c r="Y305" s="2"/>
      <c r="Z305" s="3"/>
      <c r="AA305" s="4"/>
      <c r="AB305" s="5"/>
    </row>
    <row r="306" spans="1:28" s="18" customFormat="1">
      <c r="A306" s="17"/>
      <c r="B306" s="17"/>
      <c r="C306" s="17"/>
      <c r="D306" s="17"/>
      <c r="E306" s="17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6"/>
      <c r="Q306" s="17"/>
      <c r="R306" s="17"/>
      <c r="S306" s="17"/>
      <c r="T306" s="17"/>
      <c r="U306" s="17"/>
      <c r="W306" s="1"/>
      <c r="X306" s="1"/>
      <c r="Y306" s="2"/>
      <c r="Z306" s="3"/>
      <c r="AA306" s="4"/>
      <c r="AB306" s="5"/>
    </row>
    <row r="307" spans="1:28" s="18" customFormat="1">
      <c r="A307" s="17"/>
      <c r="B307" s="17"/>
      <c r="C307" s="17"/>
      <c r="D307" s="17"/>
      <c r="E307" s="17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6"/>
      <c r="Q307" s="17"/>
      <c r="R307" s="17"/>
      <c r="S307" s="17"/>
      <c r="T307" s="17"/>
      <c r="U307" s="17"/>
      <c r="W307" s="1"/>
      <c r="X307" s="1"/>
      <c r="Y307" s="2"/>
      <c r="Z307" s="3"/>
      <c r="AA307" s="4"/>
      <c r="AB307" s="5"/>
    </row>
    <row r="308" spans="1:28" s="18" customFormat="1">
      <c r="A308" s="17"/>
      <c r="B308" s="17"/>
      <c r="C308" s="17"/>
      <c r="D308" s="17"/>
      <c r="E308" s="17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6"/>
      <c r="Q308" s="17"/>
      <c r="R308" s="17"/>
      <c r="S308" s="17"/>
      <c r="T308" s="17"/>
      <c r="U308" s="17"/>
      <c r="W308" s="1"/>
      <c r="X308" s="1"/>
      <c r="Y308" s="2"/>
      <c r="Z308" s="3"/>
      <c r="AA308" s="4"/>
      <c r="AB308" s="5"/>
    </row>
    <row r="309" spans="1:28" s="18" customFormat="1">
      <c r="A309" s="17"/>
      <c r="B309" s="17"/>
      <c r="C309" s="17"/>
      <c r="D309" s="17"/>
      <c r="E309" s="17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6"/>
      <c r="Q309" s="17"/>
      <c r="R309" s="17"/>
      <c r="S309" s="17"/>
      <c r="T309" s="17"/>
      <c r="U309" s="17"/>
      <c r="W309" s="1"/>
      <c r="X309" s="1"/>
      <c r="Y309" s="2"/>
      <c r="Z309" s="3"/>
      <c r="AA309" s="4"/>
      <c r="AB309" s="5"/>
    </row>
    <row r="310" spans="1:28" s="18" customFormat="1">
      <c r="A310" s="17"/>
      <c r="B310" s="17"/>
      <c r="C310" s="17"/>
      <c r="D310" s="17"/>
      <c r="E310" s="17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6"/>
      <c r="Q310" s="17"/>
      <c r="R310" s="17"/>
      <c r="S310" s="17"/>
      <c r="T310" s="17"/>
      <c r="U310" s="17"/>
      <c r="W310" s="1"/>
      <c r="X310" s="1"/>
      <c r="Y310" s="2"/>
      <c r="Z310" s="3"/>
      <c r="AA310" s="4"/>
      <c r="AB310" s="5"/>
    </row>
    <row r="311" spans="1:28" s="18" customFormat="1">
      <c r="A311" s="17"/>
      <c r="B311" s="17"/>
      <c r="C311" s="17"/>
      <c r="D311" s="17"/>
      <c r="E311" s="17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6"/>
      <c r="Q311" s="17"/>
      <c r="R311" s="17"/>
      <c r="S311" s="17"/>
      <c r="T311" s="17"/>
      <c r="U311" s="17"/>
      <c r="W311" s="1"/>
      <c r="X311" s="1"/>
      <c r="Y311" s="2"/>
      <c r="Z311" s="3"/>
      <c r="AA311" s="4"/>
      <c r="AB311" s="5"/>
    </row>
    <row r="312" spans="1:28" s="18" customForma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Q312" s="17"/>
      <c r="R312" s="17"/>
      <c r="S312" s="17"/>
      <c r="T312" s="17"/>
      <c r="U312" s="17"/>
      <c r="W312" s="1"/>
      <c r="X312" s="1"/>
      <c r="Y312" s="2"/>
      <c r="Z312" s="3"/>
      <c r="AA312" s="4"/>
      <c r="AB312" s="5"/>
    </row>
    <row r="313" spans="1:28" s="18" customForma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Q313" s="17"/>
      <c r="R313" s="17"/>
      <c r="S313" s="17"/>
      <c r="T313" s="17"/>
      <c r="U313" s="17"/>
      <c r="W313" s="1"/>
      <c r="X313" s="1"/>
      <c r="Y313" s="2"/>
      <c r="Z313" s="3"/>
      <c r="AA313" s="4"/>
      <c r="AB313" s="5"/>
    </row>
    <row r="314" spans="1:28" s="18" customForma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Q314" s="17"/>
      <c r="R314" s="17"/>
      <c r="S314" s="17"/>
      <c r="T314" s="17"/>
      <c r="U314" s="17"/>
      <c r="W314" s="1"/>
      <c r="X314" s="1"/>
      <c r="Y314" s="2"/>
      <c r="Z314" s="3"/>
      <c r="AA314" s="4"/>
      <c r="AB314" s="5"/>
    </row>
    <row r="315" spans="1:28" s="18" customForma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Q315" s="17"/>
      <c r="R315" s="17"/>
      <c r="S315" s="17"/>
      <c r="T315" s="17"/>
      <c r="U315" s="17"/>
      <c r="W315" s="1"/>
      <c r="X315" s="1"/>
      <c r="Y315" s="2"/>
      <c r="Z315" s="3"/>
      <c r="AA315" s="4"/>
      <c r="AB315" s="5"/>
    </row>
    <row r="316" spans="1:28" s="18" customForma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Q316" s="17"/>
      <c r="R316" s="17"/>
      <c r="S316" s="17"/>
      <c r="T316" s="17"/>
      <c r="U316" s="17"/>
      <c r="W316" s="1"/>
      <c r="X316" s="1"/>
      <c r="Y316" s="2"/>
      <c r="Z316" s="3"/>
      <c r="AA316" s="4"/>
      <c r="AB316" s="5"/>
    </row>
    <row r="317" spans="1:28" s="18" customForma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Q317" s="17"/>
      <c r="R317" s="17"/>
      <c r="S317" s="17"/>
      <c r="T317" s="17"/>
      <c r="U317" s="17"/>
      <c r="W317" s="1"/>
      <c r="X317" s="1"/>
      <c r="Y317" s="2"/>
      <c r="Z317" s="3"/>
      <c r="AA317" s="4"/>
      <c r="AB317" s="5"/>
    </row>
    <row r="318" spans="1:28" s="18" customForma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Q318" s="17"/>
      <c r="R318" s="17"/>
      <c r="S318" s="17"/>
      <c r="T318" s="17"/>
      <c r="U318" s="17"/>
      <c r="W318" s="1"/>
      <c r="X318" s="1"/>
      <c r="Y318" s="2"/>
      <c r="Z318" s="3"/>
      <c r="AA318" s="4"/>
      <c r="AB318" s="5"/>
    </row>
    <row r="319" spans="1:28" s="18" customForma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Q319" s="17"/>
      <c r="R319" s="17"/>
      <c r="S319" s="17"/>
      <c r="T319" s="17"/>
      <c r="U319" s="17"/>
      <c r="W319" s="1"/>
      <c r="X319" s="1"/>
      <c r="Y319" s="2"/>
      <c r="Z319" s="3"/>
      <c r="AA319" s="4"/>
      <c r="AB319" s="5"/>
    </row>
    <row r="320" spans="1:28" s="18" customForma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Q320" s="17"/>
      <c r="R320" s="17"/>
      <c r="S320" s="17"/>
      <c r="T320" s="17"/>
      <c r="U320" s="17"/>
      <c r="W320" s="1"/>
      <c r="X320" s="1"/>
      <c r="Y320" s="2"/>
      <c r="Z320" s="3"/>
      <c r="AA320" s="4"/>
      <c r="AB320" s="5"/>
    </row>
    <row r="321" spans="1:28" s="18" customForma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Q321" s="17"/>
      <c r="R321" s="17"/>
      <c r="S321" s="17"/>
      <c r="T321" s="17"/>
      <c r="U321" s="17"/>
      <c r="W321" s="1"/>
      <c r="X321" s="1"/>
      <c r="Y321" s="2"/>
      <c r="Z321" s="3"/>
      <c r="AA321" s="4"/>
      <c r="AB321" s="5"/>
    </row>
    <row r="322" spans="1:28" s="18" customForma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Q322" s="17"/>
      <c r="R322" s="17"/>
      <c r="S322" s="17"/>
      <c r="T322" s="17"/>
      <c r="U322" s="17"/>
      <c r="W322" s="1"/>
      <c r="X322" s="1"/>
      <c r="Y322" s="2"/>
      <c r="Z322" s="3"/>
      <c r="AA322" s="4"/>
      <c r="AB322" s="5"/>
    </row>
    <row r="323" spans="1:28" s="18" customForma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Q323" s="17"/>
      <c r="R323" s="17"/>
      <c r="S323" s="17"/>
      <c r="T323" s="17"/>
      <c r="U323" s="17"/>
      <c r="W323" s="1"/>
      <c r="X323" s="1"/>
      <c r="Y323" s="2"/>
      <c r="Z323" s="3"/>
      <c r="AA323" s="4"/>
      <c r="AB323" s="5"/>
    </row>
    <row r="324" spans="1:28" s="18" customForma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Q324" s="17"/>
      <c r="R324" s="17"/>
      <c r="S324" s="17"/>
      <c r="T324" s="17"/>
      <c r="U324" s="17"/>
      <c r="W324" s="1"/>
      <c r="X324" s="1"/>
      <c r="Y324" s="2"/>
      <c r="Z324" s="3"/>
      <c r="AA324" s="4"/>
      <c r="AB324" s="5"/>
    </row>
    <row r="325" spans="1:28" s="18" customForma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Q325" s="17"/>
      <c r="R325" s="17"/>
      <c r="S325" s="17"/>
      <c r="T325" s="17"/>
      <c r="U325" s="17"/>
      <c r="W325" s="1"/>
      <c r="X325" s="1"/>
      <c r="Y325" s="2"/>
      <c r="Z325" s="3"/>
      <c r="AA325" s="4"/>
      <c r="AB325" s="5"/>
    </row>
    <row r="326" spans="1:28" s="18" customForma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Q326" s="17"/>
      <c r="R326" s="17"/>
      <c r="S326" s="17"/>
      <c r="T326" s="17"/>
      <c r="U326" s="17"/>
      <c r="W326" s="1"/>
      <c r="X326" s="1"/>
      <c r="Y326" s="2"/>
      <c r="Z326" s="3"/>
      <c r="AA326" s="4"/>
      <c r="AB326" s="5"/>
    </row>
    <row r="327" spans="1:28" s="18" customForma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Q327" s="17"/>
      <c r="R327" s="17"/>
      <c r="S327" s="17"/>
      <c r="T327" s="17"/>
      <c r="U327" s="17"/>
      <c r="W327" s="1"/>
      <c r="X327" s="1"/>
      <c r="Y327" s="2"/>
      <c r="Z327" s="3"/>
      <c r="AA327" s="4"/>
      <c r="AB327" s="5"/>
    </row>
    <row r="328" spans="1:28" s="18" customForma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Q328" s="17"/>
      <c r="R328" s="17"/>
      <c r="S328" s="17"/>
      <c r="T328" s="17"/>
      <c r="U328" s="17"/>
      <c r="W328" s="1"/>
      <c r="X328" s="1"/>
      <c r="Y328" s="2"/>
      <c r="Z328" s="3"/>
      <c r="AA328" s="4"/>
      <c r="AB328" s="5"/>
    </row>
    <row r="329" spans="1:28" s="18" customForma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Q329" s="17"/>
      <c r="R329" s="17"/>
      <c r="S329" s="17"/>
      <c r="T329" s="17"/>
      <c r="U329" s="17"/>
      <c r="W329" s="1"/>
      <c r="X329" s="1"/>
      <c r="Y329" s="2"/>
      <c r="Z329" s="3"/>
      <c r="AA329" s="4"/>
      <c r="AB329" s="5"/>
    </row>
    <row r="330" spans="1:28" s="18" customForma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Q330" s="17"/>
      <c r="R330" s="17"/>
      <c r="S330" s="17"/>
      <c r="T330" s="17"/>
      <c r="U330" s="17"/>
      <c r="W330" s="1"/>
      <c r="X330" s="1"/>
      <c r="Y330" s="2"/>
      <c r="Z330" s="3"/>
      <c r="AA330" s="4"/>
      <c r="AB330" s="5"/>
    </row>
    <row r="331" spans="1:28" s="18" customForma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Q331" s="17"/>
      <c r="R331" s="17"/>
      <c r="S331" s="17"/>
      <c r="T331" s="17"/>
      <c r="U331" s="17"/>
      <c r="W331" s="1"/>
      <c r="X331" s="1"/>
      <c r="Y331" s="2"/>
      <c r="Z331" s="3"/>
      <c r="AA331" s="4"/>
      <c r="AB331" s="5"/>
    </row>
    <row r="332" spans="1:28" s="18" customForma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Q332" s="17"/>
      <c r="R332" s="17"/>
      <c r="S332" s="17"/>
      <c r="T332" s="17"/>
      <c r="U332" s="17"/>
      <c r="W332" s="1"/>
      <c r="X332" s="1"/>
      <c r="Y332" s="2"/>
      <c r="Z332" s="3"/>
      <c r="AA332" s="4"/>
      <c r="AB332" s="5"/>
    </row>
    <row r="333" spans="1:28" s="18" customForma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Q333" s="17"/>
      <c r="R333" s="17"/>
      <c r="S333" s="17"/>
      <c r="T333" s="17"/>
      <c r="U333" s="17"/>
      <c r="W333" s="1"/>
      <c r="X333" s="1"/>
      <c r="Y333" s="2"/>
      <c r="Z333" s="3"/>
      <c r="AA333" s="4"/>
      <c r="AB333" s="5"/>
    </row>
    <row r="334" spans="1:28" s="18" customForma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Q334" s="17"/>
      <c r="R334" s="17"/>
      <c r="S334" s="17"/>
      <c r="T334" s="17"/>
      <c r="U334" s="17"/>
      <c r="W334" s="1"/>
      <c r="X334" s="1"/>
      <c r="Y334" s="2"/>
      <c r="Z334" s="3"/>
      <c r="AA334" s="4"/>
      <c r="AB334" s="5"/>
    </row>
    <row r="335" spans="1:28" s="18" customForma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Q335" s="17"/>
      <c r="R335" s="17"/>
      <c r="S335" s="17"/>
      <c r="T335" s="17"/>
      <c r="U335" s="17"/>
      <c r="W335" s="1"/>
      <c r="X335" s="1"/>
      <c r="Y335" s="2"/>
      <c r="Z335" s="3"/>
      <c r="AA335" s="4"/>
      <c r="AB335" s="5"/>
    </row>
    <row r="336" spans="1:28" s="18" customForma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Q336" s="17"/>
      <c r="R336" s="17"/>
      <c r="S336" s="17"/>
      <c r="T336" s="17"/>
      <c r="U336" s="17"/>
      <c r="W336" s="1"/>
      <c r="X336" s="1"/>
      <c r="Y336" s="2"/>
      <c r="Z336" s="3"/>
      <c r="AA336" s="4"/>
      <c r="AB336" s="5"/>
    </row>
    <row r="337" spans="1:28" s="18" customForma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Q337" s="17"/>
      <c r="R337" s="17"/>
      <c r="S337" s="17"/>
      <c r="T337" s="17"/>
      <c r="U337" s="17"/>
      <c r="W337" s="1"/>
      <c r="X337" s="1"/>
      <c r="Y337" s="2"/>
      <c r="Z337" s="3"/>
      <c r="AA337" s="4"/>
      <c r="AB337" s="5"/>
    </row>
    <row r="338" spans="1:28" s="18" customForma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Q338" s="17"/>
      <c r="R338" s="17"/>
      <c r="S338" s="17"/>
      <c r="T338" s="17"/>
      <c r="U338" s="17"/>
      <c r="W338" s="1"/>
      <c r="X338" s="1"/>
      <c r="Y338" s="2"/>
      <c r="Z338" s="3"/>
      <c r="AA338" s="4"/>
      <c r="AB338" s="5"/>
    </row>
    <row r="339" spans="1:28" s="18" customForma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Q339" s="17"/>
      <c r="R339" s="17"/>
      <c r="S339" s="17"/>
      <c r="T339" s="17"/>
      <c r="U339" s="17"/>
      <c r="W339" s="1"/>
      <c r="X339" s="1"/>
      <c r="Y339" s="2"/>
      <c r="Z339" s="3"/>
      <c r="AA339" s="4"/>
      <c r="AB339" s="5"/>
    </row>
    <row r="340" spans="1:28" s="18" customForma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Q340" s="17"/>
      <c r="R340" s="17"/>
      <c r="S340" s="17"/>
      <c r="T340" s="17"/>
      <c r="U340" s="17"/>
      <c r="W340" s="1"/>
      <c r="X340" s="1"/>
      <c r="Y340" s="2"/>
      <c r="Z340" s="3"/>
      <c r="AA340" s="4"/>
      <c r="AB340" s="5"/>
    </row>
    <row r="341" spans="1:28" s="18" customForma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Q341" s="17"/>
      <c r="R341" s="17"/>
      <c r="S341" s="17"/>
      <c r="T341" s="17"/>
      <c r="U341" s="17"/>
      <c r="W341" s="1"/>
      <c r="X341" s="1"/>
      <c r="Y341" s="2"/>
      <c r="Z341" s="3"/>
      <c r="AA341" s="4"/>
      <c r="AB341" s="5"/>
    </row>
    <row r="342" spans="1:28" s="18" customForma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Q342" s="17"/>
      <c r="R342" s="17"/>
      <c r="S342" s="17"/>
      <c r="T342" s="17"/>
      <c r="U342" s="17"/>
      <c r="W342" s="1"/>
      <c r="X342" s="1"/>
      <c r="Y342" s="2"/>
      <c r="Z342" s="3"/>
      <c r="AA342" s="4"/>
      <c r="AB342" s="5"/>
    </row>
    <row r="343" spans="1:28" s="18" customForma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Q343" s="17"/>
      <c r="R343" s="17"/>
      <c r="S343" s="17"/>
      <c r="T343" s="17"/>
      <c r="U343" s="17"/>
      <c r="W343" s="1"/>
      <c r="X343" s="1"/>
      <c r="Y343" s="2"/>
      <c r="Z343" s="3"/>
      <c r="AA343" s="4"/>
      <c r="AB343" s="5"/>
    </row>
    <row r="344" spans="1:28" s="18" customForma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Q344" s="17"/>
      <c r="R344" s="17"/>
      <c r="S344" s="17"/>
      <c r="T344" s="17"/>
      <c r="U344" s="17"/>
      <c r="W344" s="1"/>
      <c r="X344" s="1"/>
      <c r="Y344" s="2"/>
      <c r="Z344" s="3"/>
      <c r="AA344" s="4"/>
      <c r="AB344" s="5"/>
    </row>
    <row r="345" spans="1:28" s="18" customForma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Q345" s="17"/>
      <c r="R345" s="17"/>
      <c r="S345" s="17"/>
      <c r="T345" s="17"/>
      <c r="U345" s="17"/>
      <c r="W345" s="1"/>
      <c r="X345" s="1"/>
      <c r="Y345" s="2"/>
      <c r="Z345" s="3"/>
      <c r="AA345" s="4"/>
      <c r="AB345" s="5"/>
    </row>
    <row r="346" spans="1:28" s="18" customForma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Q346" s="17"/>
      <c r="R346" s="17"/>
      <c r="S346" s="17"/>
      <c r="T346" s="17"/>
      <c r="U346" s="17"/>
      <c r="W346" s="1"/>
      <c r="X346" s="1"/>
      <c r="Y346" s="2"/>
      <c r="Z346" s="3"/>
      <c r="AA346" s="4"/>
      <c r="AB346" s="5"/>
    </row>
    <row r="347" spans="1:28" s="18" customForma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Q347" s="17"/>
      <c r="R347" s="17"/>
      <c r="S347" s="17"/>
      <c r="T347" s="17"/>
      <c r="U347" s="17"/>
      <c r="W347" s="1"/>
      <c r="X347" s="1"/>
      <c r="Y347" s="2"/>
      <c r="Z347" s="3"/>
      <c r="AA347" s="4"/>
      <c r="AB347" s="5"/>
    </row>
    <row r="348" spans="1:28" s="18" customForma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Q348" s="17"/>
      <c r="R348" s="17"/>
      <c r="S348" s="17"/>
      <c r="T348" s="17"/>
      <c r="U348" s="17"/>
      <c r="W348" s="1"/>
      <c r="X348" s="1"/>
      <c r="Y348" s="2"/>
      <c r="Z348" s="3"/>
      <c r="AA348" s="4"/>
      <c r="AB348" s="5"/>
    </row>
    <row r="349" spans="1:28" s="18" customForma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Q349" s="17"/>
      <c r="R349" s="17"/>
      <c r="S349" s="17"/>
      <c r="T349" s="17"/>
      <c r="U349" s="17"/>
      <c r="W349" s="1"/>
      <c r="X349" s="1"/>
      <c r="Y349" s="2"/>
      <c r="Z349" s="3"/>
      <c r="AA349" s="4"/>
      <c r="AB349" s="5"/>
    </row>
    <row r="350" spans="1:28" s="18" customForma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Q350" s="17"/>
      <c r="R350" s="17"/>
      <c r="S350" s="17"/>
      <c r="T350" s="17"/>
      <c r="U350" s="17"/>
      <c r="W350" s="1"/>
      <c r="X350" s="1"/>
      <c r="Y350" s="2"/>
      <c r="Z350" s="3"/>
      <c r="AA350" s="4"/>
      <c r="AB350" s="5"/>
    </row>
    <row r="351" spans="1:28" s="18" customForma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Q351" s="17"/>
      <c r="R351" s="17"/>
      <c r="S351" s="17"/>
      <c r="T351" s="17"/>
      <c r="U351" s="17"/>
      <c r="W351" s="1"/>
      <c r="X351" s="1"/>
      <c r="Y351" s="2"/>
      <c r="Z351" s="3"/>
      <c r="AA351" s="4"/>
      <c r="AB351" s="5"/>
    </row>
    <row r="352" spans="1:28" s="18" customForma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Q352" s="17"/>
      <c r="R352" s="17"/>
      <c r="S352" s="17"/>
      <c r="T352" s="17"/>
      <c r="U352" s="17"/>
      <c r="W352" s="1"/>
      <c r="X352" s="1"/>
      <c r="Y352" s="2"/>
      <c r="Z352" s="3"/>
      <c r="AA352" s="4"/>
      <c r="AB352" s="5"/>
    </row>
    <row r="353" spans="1:28" s="18" customForma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Q353" s="17"/>
      <c r="R353" s="17"/>
      <c r="S353" s="17"/>
      <c r="T353" s="17"/>
      <c r="U353" s="17"/>
      <c r="W353" s="1"/>
      <c r="X353" s="1"/>
      <c r="Y353" s="2"/>
      <c r="Z353" s="3"/>
      <c r="AA353" s="4"/>
      <c r="AB353" s="5"/>
    </row>
    <row r="354" spans="1:28" s="18" customForma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Q354" s="17"/>
      <c r="R354" s="17"/>
      <c r="S354" s="17"/>
      <c r="T354" s="17"/>
      <c r="U354" s="17"/>
      <c r="W354" s="1"/>
      <c r="X354" s="1"/>
      <c r="Y354" s="2"/>
      <c r="Z354" s="3"/>
      <c r="AA354" s="4"/>
      <c r="AB354" s="5"/>
    </row>
    <row r="355" spans="1:28" s="18" customForma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Q355" s="17"/>
      <c r="R355" s="17"/>
      <c r="S355" s="17"/>
      <c r="T355" s="17"/>
      <c r="U355" s="17"/>
      <c r="W355" s="1"/>
      <c r="X355" s="1"/>
      <c r="Y355" s="2"/>
      <c r="Z355" s="3"/>
      <c r="AA355" s="4"/>
      <c r="AB355" s="5"/>
    </row>
    <row r="356" spans="1:28" s="18" customForma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Q356" s="17"/>
      <c r="R356" s="17"/>
      <c r="S356" s="17"/>
      <c r="T356" s="17"/>
      <c r="U356" s="17"/>
      <c r="W356" s="1"/>
      <c r="X356" s="1"/>
      <c r="Y356" s="2"/>
      <c r="Z356" s="3"/>
      <c r="AA356" s="4"/>
      <c r="AB356" s="5"/>
    </row>
    <row r="357" spans="1:28" s="18" customForma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Q357" s="17"/>
      <c r="R357" s="17"/>
      <c r="S357" s="17"/>
      <c r="T357" s="17"/>
      <c r="U357" s="17"/>
      <c r="W357" s="1"/>
      <c r="X357" s="1"/>
      <c r="Y357" s="2"/>
      <c r="Z357" s="3"/>
      <c r="AA357" s="4"/>
      <c r="AB357" s="5"/>
    </row>
    <row r="358" spans="1:28" s="18" customForma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Q358" s="17"/>
      <c r="R358" s="17"/>
      <c r="S358" s="17"/>
      <c r="T358" s="17"/>
      <c r="U358" s="17"/>
      <c r="W358" s="1"/>
      <c r="X358" s="1"/>
      <c r="Y358" s="2"/>
      <c r="Z358" s="3"/>
      <c r="AA358" s="4"/>
      <c r="AB358" s="5"/>
    </row>
    <row r="359" spans="1:28" s="18" customForma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Q359" s="17"/>
      <c r="R359" s="17"/>
      <c r="S359" s="17"/>
      <c r="T359" s="17"/>
      <c r="U359" s="17"/>
      <c r="W359" s="1"/>
      <c r="X359" s="1"/>
      <c r="Y359" s="2"/>
      <c r="Z359" s="3"/>
      <c r="AA359" s="4"/>
      <c r="AB359" s="5"/>
    </row>
    <row r="360" spans="1:28" s="18" customForma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Q360" s="17"/>
      <c r="R360" s="17"/>
      <c r="S360" s="17"/>
      <c r="T360" s="17"/>
      <c r="U360" s="17"/>
      <c r="W360" s="1"/>
      <c r="X360" s="1"/>
      <c r="Y360" s="2"/>
      <c r="Z360" s="3"/>
      <c r="AA360" s="4"/>
      <c r="AB360" s="5"/>
    </row>
    <row r="361" spans="1:28" s="18" customForma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Q361" s="17"/>
      <c r="R361" s="17"/>
      <c r="S361" s="17"/>
      <c r="T361" s="17"/>
      <c r="U361" s="17"/>
      <c r="W361" s="1"/>
      <c r="X361" s="1"/>
      <c r="Y361" s="2"/>
      <c r="Z361" s="3"/>
      <c r="AA361" s="4"/>
      <c r="AB361" s="5"/>
    </row>
    <row r="362" spans="1:28" s="18" customForma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Q362" s="17"/>
      <c r="R362" s="17"/>
      <c r="S362" s="17"/>
      <c r="T362" s="17"/>
      <c r="U362" s="17"/>
      <c r="W362" s="1"/>
      <c r="X362" s="1"/>
      <c r="Y362" s="2"/>
      <c r="Z362" s="3"/>
      <c r="AA362" s="4"/>
      <c r="AB362" s="5"/>
    </row>
    <row r="363" spans="1:28" s="18" customForma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Q363" s="17"/>
      <c r="R363" s="17"/>
      <c r="S363" s="17"/>
      <c r="T363" s="17"/>
      <c r="U363" s="17"/>
      <c r="W363" s="1"/>
      <c r="X363" s="1"/>
      <c r="Y363" s="2"/>
      <c r="Z363" s="3"/>
      <c r="AA363" s="4"/>
      <c r="AB363" s="5"/>
    </row>
    <row r="364" spans="1:28" s="18" customForma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Q364" s="17"/>
      <c r="R364" s="17"/>
      <c r="S364" s="17"/>
      <c r="T364" s="17"/>
      <c r="U364" s="17"/>
      <c r="W364" s="1"/>
      <c r="X364" s="1"/>
      <c r="Y364" s="2"/>
      <c r="Z364" s="3"/>
      <c r="AA364" s="4"/>
      <c r="AB364" s="5"/>
    </row>
    <row r="365" spans="1:28" s="18" customForma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Q365" s="17"/>
      <c r="R365" s="17"/>
      <c r="S365" s="17"/>
      <c r="T365" s="17"/>
      <c r="U365" s="17"/>
      <c r="W365" s="1"/>
      <c r="X365" s="1"/>
      <c r="Y365" s="2"/>
      <c r="Z365" s="3"/>
      <c r="AA365" s="4"/>
      <c r="AB365" s="5"/>
    </row>
    <row r="366" spans="1:28" s="18" customForma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Q366" s="17"/>
      <c r="R366" s="17"/>
      <c r="S366" s="17"/>
      <c r="T366" s="17"/>
      <c r="U366" s="17"/>
      <c r="W366" s="1"/>
      <c r="X366" s="1"/>
      <c r="Y366" s="2"/>
      <c r="Z366" s="3"/>
      <c r="AA366" s="4"/>
      <c r="AB366" s="5"/>
    </row>
    <row r="367" spans="1:28" s="18" customForma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Q367" s="17"/>
      <c r="R367" s="17"/>
      <c r="S367" s="17"/>
      <c r="T367" s="17"/>
      <c r="U367" s="17"/>
      <c r="W367" s="1"/>
      <c r="X367" s="1"/>
      <c r="Y367" s="2"/>
      <c r="Z367" s="3"/>
      <c r="AA367" s="4"/>
      <c r="AB367" s="5"/>
    </row>
    <row r="368" spans="1:28" s="18" customForma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Q368" s="17"/>
      <c r="R368" s="17"/>
      <c r="S368" s="17"/>
      <c r="T368" s="17"/>
      <c r="U368" s="17"/>
      <c r="W368" s="1"/>
      <c r="X368" s="1"/>
      <c r="Y368" s="2"/>
      <c r="Z368" s="3"/>
      <c r="AA368" s="4"/>
      <c r="AB368" s="5"/>
    </row>
    <row r="369" spans="1:28" s="18" customForma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Q369" s="17"/>
      <c r="R369" s="17"/>
      <c r="S369" s="17"/>
      <c r="T369" s="17"/>
      <c r="U369" s="17"/>
      <c r="W369" s="1"/>
      <c r="X369" s="1"/>
      <c r="Y369" s="2"/>
      <c r="Z369" s="3"/>
      <c r="AA369" s="4"/>
      <c r="AB369" s="5"/>
    </row>
    <row r="370" spans="1:28" s="18" customForma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Q370" s="17"/>
      <c r="R370" s="17"/>
      <c r="S370" s="17"/>
      <c r="T370" s="17"/>
      <c r="U370" s="17"/>
      <c r="W370" s="1"/>
      <c r="X370" s="1"/>
      <c r="Y370" s="2"/>
      <c r="Z370" s="3"/>
      <c r="AA370" s="4"/>
      <c r="AB370" s="5"/>
    </row>
    <row r="371" spans="1:28" s="18" customForma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Q371" s="17"/>
      <c r="R371" s="17"/>
      <c r="S371" s="17"/>
      <c r="T371" s="17"/>
      <c r="U371" s="17"/>
      <c r="W371" s="1"/>
      <c r="X371" s="1"/>
      <c r="Y371" s="2"/>
      <c r="Z371" s="3"/>
      <c r="AA371" s="4"/>
      <c r="AB371" s="5"/>
    </row>
    <row r="372" spans="1:28" s="18" customForma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Q372" s="17"/>
      <c r="R372" s="17"/>
      <c r="S372" s="17"/>
      <c r="T372" s="17"/>
      <c r="U372" s="17"/>
      <c r="W372" s="1"/>
      <c r="X372" s="1"/>
      <c r="Y372" s="2"/>
      <c r="Z372" s="3"/>
      <c r="AA372" s="4"/>
      <c r="AB372" s="5"/>
    </row>
    <row r="373" spans="1:28" s="18" customForma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Q373" s="17"/>
      <c r="R373" s="17"/>
      <c r="S373" s="17"/>
      <c r="T373" s="17"/>
      <c r="U373" s="17"/>
      <c r="W373" s="1"/>
      <c r="X373" s="1"/>
      <c r="Y373" s="2"/>
      <c r="Z373" s="3"/>
      <c r="AA373" s="4"/>
      <c r="AB373" s="5"/>
    </row>
    <row r="374" spans="1:28" s="18" customForma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Q374" s="17"/>
      <c r="R374" s="17"/>
      <c r="S374" s="17"/>
      <c r="T374" s="17"/>
      <c r="U374" s="17"/>
      <c r="W374" s="1"/>
      <c r="X374" s="1"/>
      <c r="Y374" s="2"/>
      <c r="Z374" s="3"/>
      <c r="AA374" s="4"/>
      <c r="AB374" s="5"/>
    </row>
    <row r="375" spans="1:28" s="18" customForma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Q375" s="17"/>
      <c r="R375" s="17"/>
      <c r="S375" s="17"/>
      <c r="T375" s="17"/>
      <c r="U375" s="17"/>
      <c r="W375" s="1"/>
      <c r="X375" s="1"/>
      <c r="Y375" s="2"/>
      <c r="Z375" s="3"/>
      <c r="AA375" s="4"/>
      <c r="AB375" s="5"/>
    </row>
    <row r="376" spans="1:28" s="18" customForma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Q376" s="17"/>
      <c r="R376" s="17"/>
      <c r="S376" s="17"/>
      <c r="T376" s="17"/>
      <c r="U376" s="17"/>
      <c r="W376" s="1"/>
      <c r="X376" s="1"/>
      <c r="Y376" s="2"/>
      <c r="Z376" s="3"/>
      <c r="AA376" s="4"/>
      <c r="AB376" s="5"/>
    </row>
    <row r="377" spans="1:28" s="18" customForma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Q377" s="17"/>
      <c r="R377" s="17"/>
      <c r="S377" s="17"/>
      <c r="T377" s="17"/>
      <c r="U377" s="17"/>
      <c r="W377" s="1"/>
      <c r="X377" s="1"/>
      <c r="Y377" s="2"/>
      <c r="Z377" s="3"/>
      <c r="AA377" s="4"/>
      <c r="AB377" s="5"/>
    </row>
    <row r="378" spans="1:28" s="18" customForma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Q378" s="17"/>
      <c r="R378" s="17"/>
      <c r="S378" s="17"/>
      <c r="T378" s="17"/>
      <c r="U378" s="17"/>
      <c r="W378" s="1"/>
      <c r="X378" s="1"/>
      <c r="Y378" s="2"/>
      <c r="Z378" s="3"/>
      <c r="AA378" s="4"/>
      <c r="AB378" s="5"/>
    </row>
    <row r="379" spans="1:28" s="18" customForma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Q379" s="17"/>
      <c r="R379" s="17"/>
      <c r="S379" s="17"/>
      <c r="T379" s="17"/>
      <c r="U379" s="17"/>
      <c r="W379" s="1"/>
      <c r="X379" s="1"/>
      <c r="Y379" s="2"/>
      <c r="Z379" s="3"/>
      <c r="AA379" s="4"/>
      <c r="AB379" s="5"/>
    </row>
    <row r="380" spans="1:28" s="18" customForma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Q380" s="17"/>
      <c r="R380" s="17"/>
      <c r="S380" s="17"/>
      <c r="T380" s="17"/>
      <c r="U380" s="17"/>
      <c r="W380" s="1"/>
      <c r="X380" s="1"/>
      <c r="Y380" s="2"/>
      <c r="Z380" s="3"/>
      <c r="AA380" s="4"/>
      <c r="AB380" s="5"/>
    </row>
    <row r="381" spans="1:28" s="18" customForma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Q381" s="17"/>
      <c r="R381" s="17"/>
      <c r="S381" s="17"/>
      <c r="T381" s="17"/>
      <c r="U381" s="17"/>
      <c r="W381" s="1"/>
      <c r="X381" s="1"/>
      <c r="Y381" s="2"/>
      <c r="Z381" s="3"/>
      <c r="AA381" s="4"/>
      <c r="AB381" s="5"/>
    </row>
    <row r="382" spans="1:28" s="18" customForma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Q382" s="17"/>
      <c r="R382" s="17"/>
      <c r="S382" s="17"/>
      <c r="T382" s="17"/>
      <c r="U382" s="17"/>
      <c r="W382" s="1"/>
      <c r="X382" s="1"/>
      <c r="Y382" s="2"/>
      <c r="Z382" s="3"/>
      <c r="AA382" s="4"/>
      <c r="AB382" s="5"/>
    </row>
    <row r="383" spans="1:28" s="18" customForma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Q383" s="17"/>
      <c r="R383" s="17"/>
      <c r="S383" s="17"/>
      <c r="T383" s="17"/>
      <c r="U383" s="17"/>
      <c r="W383" s="1"/>
      <c r="X383" s="1"/>
      <c r="Y383" s="2"/>
      <c r="Z383" s="3"/>
      <c r="AA383" s="4"/>
      <c r="AB383" s="5"/>
    </row>
    <row r="384" spans="1:28" s="18" customForma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Q384" s="17"/>
      <c r="R384" s="17"/>
      <c r="S384" s="17"/>
      <c r="T384" s="17"/>
      <c r="U384" s="17"/>
      <c r="W384" s="1"/>
      <c r="X384" s="1"/>
      <c r="Y384" s="2"/>
      <c r="Z384" s="3"/>
      <c r="AA384" s="4"/>
      <c r="AB384" s="5"/>
    </row>
    <row r="385" spans="1:28" s="18" customForma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Q385" s="17"/>
      <c r="R385" s="17"/>
      <c r="S385" s="17"/>
      <c r="T385" s="17"/>
      <c r="U385" s="17"/>
      <c r="W385" s="1"/>
      <c r="X385" s="1"/>
      <c r="Y385" s="2"/>
      <c r="Z385" s="3"/>
      <c r="AA385" s="4"/>
      <c r="AB385" s="5"/>
    </row>
    <row r="386" spans="1:28" s="18" customForma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Q386" s="17"/>
      <c r="R386" s="17"/>
      <c r="S386" s="17"/>
      <c r="T386" s="17"/>
      <c r="U386" s="17"/>
      <c r="W386" s="1"/>
      <c r="X386" s="1"/>
      <c r="Y386" s="2"/>
      <c r="Z386" s="3"/>
      <c r="AA386" s="4"/>
      <c r="AB386" s="5"/>
    </row>
    <row r="387" spans="1:28" s="18" customForma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Q387" s="17"/>
      <c r="R387" s="17"/>
      <c r="S387" s="17"/>
      <c r="T387" s="17"/>
      <c r="U387" s="17"/>
      <c r="W387" s="1"/>
      <c r="X387" s="1"/>
      <c r="Y387" s="2"/>
      <c r="Z387" s="3"/>
      <c r="AA387" s="4"/>
      <c r="AB387" s="5"/>
    </row>
    <row r="388" spans="1:28" s="18" customForma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Q388" s="17"/>
      <c r="R388" s="17"/>
      <c r="S388" s="17"/>
      <c r="T388" s="17"/>
      <c r="U388" s="17"/>
      <c r="W388" s="1"/>
      <c r="X388" s="1"/>
      <c r="Y388" s="2"/>
      <c r="Z388" s="3"/>
      <c r="AA388" s="4"/>
      <c r="AB388" s="5"/>
    </row>
    <row r="389" spans="1:28" s="18" customForma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Q389" s="17"/>
      <c r="R389" s="17"/>
      <c r="S389" s="17"/>
      <c r="T389" s="17"/>
      <c r="U389" s="17"/>
      <c r="W389" s="1"/>
      <c r="X389" s="1"/>
      <c r="Y389" s="2"/>
      <c r="Z389" s="3"/>
      <c r="AA389" s="4"/>
      <c r="AB389" s="5"/>
    </row>
    <row r="390" spans="1:28" s="18" customForma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Q390" s="17"/>
      <c r="R390" s="17"/>
      <c r="S390" s="17"/>
      <c r="T390" s="17"/>
      <c r="U390" s="17"/>
      <c r="W390" s="1"/>
      <c r="X390" s="1"/>
      <c r="Y390" s="2"/>
      <c r="Z390" s="3"/>
      <c r="AA390" s="4"/>
      <c r="AB390" s="5"/>
    </row>
    <row r="391" spans="1:28" s="18" customForma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Q391" s="17"/>
      <c r="R391" s="17"/>
      <c r="S391" s="17"/>
      <c r="T391" s="17"/>
      <c r="U391" s="17"/>
      <c r="W391" s="1"/>
      <c r="X391" s="1"/>
      <c r="Y391" s="2"/>
      <c r="Z391" s="3"/>
      <c r="AA391" s="4"/>
      <c r="AB391" s="5"/>
    </row>
    <row r="392" spans="1:28" s="18" customForma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Q392" s="17"/>
      <c r="R392" s="17"/>
      <c r="S392" s="17"/>
      <c r="T392" s="17"/>
      <c r="U392" s="17"/>
      <c r="W392" s="1"/>
      <c r="X392" s="1"/>
      <c r="Y392" s="2"/>
      <c r="Z392" s="3"/>
      <c r="AA392" s="4"/>
      <c r="AB392" s="5"/>
    </row>
    <row r="393" spans="1:28" s="18" customForma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Q393" s="17"/>
      <c r="R393" s="17"/>
      <c r="S393" s="17"/>
      <c r="T393" s="17"/>
      <c r="U393" s="17"/>
      <c r="W393" s="1"/>
      <c r="X393" s="1"/>
      <c r="Y393" s="2"/>
      <c r="Z393" s="3"/>
      <c r="AA393" s="4"/>
      <c r="AB393" s="5"/>
    </row>
    <row r="394" spans="1:28" s="18" customForma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Q394" s="17"/>
      <c r="R394" s="17"/>
      <c r="S394" s="17"/>
      <c r="T394" s="17"/>
      <c r="U394" s="17"/>
      <c r="W394" s="1"/>
      <c r="X394" s="1"/>
      <c r="Y394" s="2"/>
      <c r="Z394" s="3"/>
      <c r="AA394" s="4"/>
      <c r="AB394" s="5"/>
    </row>
    <row r="395" spans="1:28" s="18" customForma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Q395" s="17"/>
      <c r="R395" s="17"/>
      <c r="S395" s="17"/>
      <c r="T395" s="17"/>
      <c r="U395" s="17"/>
      <c r="W395" s="1"/>
      <c r="X395" s="1"/>
      <c r="Y395" s="2"/>
      <c r="Z395" s="3"/>
      <c r="AA395" s="4"/>
      <c r="AB395" s="5"/>
    </row>
    <row r="396" spans="1:28" s="18" customForma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Q396" s="17"/>
      <c r="R396" s="17"/>
      <c r="S396" s="17"/>
      <c r="T396" s="17"/>
      <c r="U396" s="17"/>
      <c r="W396" s="1"/>
      <c r="X396" s="1"/>
      <c r="Y396" s="2"/>
      <c r="Z396" s="3"/>
      <c r="AA396" s="4"/>
      <c r="AB396" s="5"/>
    </row>
    <row r="397" spans="1:28" s="18" customForma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Q397" s="17"/>
      <c r="R397" s="17"/>
      <c r="S397" s="17"/>
      <c r="T397" s="17"/>
      <c r="U397" s="17"/>
      <c r="W397" s="1"/>
      <c r="X397" s="1"/>
      <c r="Y397" s="2"/>
      <c r="Z397" s="3"/>
      <c r="AA397" s="4"/>
      <c r="AB397" s="5"/>
    </row>
    <row r="398" spans="1:28" s="18" customForma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Q398" s="17"/>
      <c r="R398" s="17"/>
      <c r="S398" s="17"/>
      <c r="T398" s="17"/>
      <c r="U398" s="17"/>
      <c r="W398" s="1"/>
      <c r="X398" s="1"/>
      <c r="Y398" s="2"/>
      <c r="Z398" s="3"/>
      <c r="AA398" s="4"/>
      <c r="AB398" s="5"/>
    </row>
    <row r="399" spans="1:28" s="18" customForma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Q399" s="17"/>
      <c r="R399" s="17"/>
      <c r="S399" s="17"/>
      <c r="T399" s="17"/>
      <c r="U399" s="17"/>
      <c r="W399" s="1"/>
      <c r="X399" s="1"/>
      <c r="Y399" s="2"/>
      <c r="Z399" s="3"/>
      <c r="AA399" s="4"/>
      <c r="AB399" s="5"/>
    </row>
    <row r="400" spans="1:28" s="18" customForma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Q400" s="17"/>
      <c r="R400" s="17"/>
      <c r="S400" s="17"/>
      <c r="T400" s="17"/>
      <c r="U400" s="17"/>
      <c r="W400" s="1"/>
      <c r="X400" s="1"/>
      <c r="Y400" s="2"/>
      <c r="Z400" s="3"/>
      <c r="AA400" s="4"/>
      <c r="AB400" s="5"/>
    </row>
    <row r="401" spans="1:28" s="18" customForma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Q401" s="17"/>
      <c r="R401" s="17"/>
      <c r="S401" s="17"/>
      <c r="T401" s="17"/>
      <c r="U401" s="17"/>
      <c r="W401" s="1"/>
      <c r="X401" s="1"/>
      <c r="Y401" s="2"/>
      <c r="Z401" s="3"/>
      <c r="AA401" s="4"/>
      <c r="AB401" s="5"/>
    </row>
    <row r="402" spans="1:28" s="18" customForma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Q402" s="17"/>
      <c r="R402" s="17"/>
      <c r="S402" s="17"/>
      <c r="T402" s="17"/>
      <c r="U402" s="17"/>
      <c r="W402" s="1"/>
      <c r="X402" s="1"/>
      <c r="Y402" s="2"/>
      <c r="Z402" s="3"/>
      <c r="AA402" s="4"/>
      <c r="AB402" s="5"/>
    </row>
    <row r="403" spans="1:28" s="18" customForma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Q403" s="17"/>
      <c r="R403" s="17"/>
      <c r="S403" s="17"/>
      <c r="T403" s="17"/>
      <c r="U403" s="17"/>
      <c r="W403" s="1"/>
      <c r="X403" s="1"/>
      <c r="Y403" s="2"/>
      <c r="Z403" s="3"/>
      <c r="AA403" s="4"/>
      <c r="AB403" s="5"/>
    </row>
    <row r="404" spans="1:28" s="18" customForma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Q404" s="17"/>
      <c r="R404" s="17"/>
      <c r="S404" s="17"/>
      <c r="T404" s="17"/>
      <c r="U404" s="17"/>
      <c r="W404" s="1"/>
      <c r="X404" s="1"/>
      <c r="Y404" s="2"/>
      <c r="Z404" s="3"/>
      <c r="AA404" s="4"/>
      <c r="AB404" s="5"/>
    </row>
    <row r="405" spans="1:28" s="18" customForma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Q405" s="17"/>
      <c r="R405" s="17"/>
      <c r="S405" s="17"/>
      <c r="T405" s="17"/>
      <c r="U405" s="17"/>
      <c r="W405" s="1"/>
      <c r="X405" s="1"/>
      <c r="Y405" s="2"/>
      <c r="Z405" s="3"/>
      <c r="AA405" s="4"/>
      <c r="AB405" s="5"/>
    </row>
    <row r="406" spans="1:28" s="18" customForma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Q406" s="17"/>
      <c r="R406" s="17"/>
      <c r="S406" s="17"/>
      <c r="T406" s="17"/>
      <c r="U406" s="17"/>
      <c r="W406" s="1"/>
      <c r="X406" s="1"/>
      <c r="Y406" s="2"/>
      <c r="Z406" s="3"/>
      <c r="AA406" s="4"/>
      <c r="AB406" s="5"/>
    </row>
    <row r="407" spans="1:28" s="18" customForma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Q407" s="17"/>
      <c r="R407" s="17"/>
      <c r="S407" s="17"/>
      <c r="T407" s="17"/>
      <c r="U407" s="17"/>
      <c r="W407" s="1"/>
      <c r="X407" s="1"/>
      <c r="Y407" s="2"/>
      <c r="Z407" s="3"/>
      <c r="AA407" s="4"/>
      <c r="AB407" s="5"/>
    </row>
    <row r="408" spans="1:28" s="18" customForma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Q408" s="17"/>
      <c r="R408" s="17"/>
      <c r="S408" s="17"/>
      <c r="T408" s="17"/>
      <c r="U408" s="17"/>
      <c r="W408" s="1"/>
      <c r="X408" s="1"/>
      <c r="Y408" s="2"/>
      <c r="Z408" s="3"/>
      <c r="AA408" s="4"/>
      <c r="AB408" s="5"/>
    </row>
    <row r="409" spans="1:28" s="18" customForma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Q409" s="17"/>
      <c r="R409" s="17"/>
      <c r="S409" s="17"/>
      <c r="T409" s="17"/>
      <c r="U409" s="17"/>
      <c r="W409" s="1"/>
      <c r="X409" s="1"/>
      <c r="Y409" s="2"/>
      <c r="Z409" s="3"/>
      <c r="AA409" s="4"/>
      <c r="AB409" s="5"/>
    </row>
    <row r="410" spans="1:28" s="18" customForma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Q410" s="17"/>
      <c r="R410" s="17"/>
      <c r="S410" s="17"/>
      <c r="T410" s="17"/>
      <c r="U410" s="17"/>
      <c r="W410" s="1"/>
      <c r="X410" s="1"/>
      <c r="Y410" s="2"/>
      <c r="Z410" s="3"/>
      <c r="AA410" s="4"/>
      <c r="AB410" s="5"/>
    </row>
    <row r="411" spans="1:28" s="18" customForma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Q411" s="17"/>
      <c r="R411" s="17"/>
      <c r="S411" s="17"/>
      <c r="T411" s="17"/>
      <c r="U411" s="17"/>
      <c r="W411" s="1"/>
      <c r="X411" s="1"/>
      <c r="Y411" s="2"/>
      <c r="Z411" s="3"/>
      <c r="AA411" s="4"/>
      <c r="AB411" s="5"/>
    </row>
    <row r="412" spans="1:28" s="18" customForma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Q412" s="17"/>
      <c r="R412" s="17"/>
      <c r="S412" s="17"/>
      <c r="T412" s="17"/>
      <c r="U412" s="17"/>
      <c r="W412" s="1"/>
      <c r="X412" s="1"/>
      <c r="Y412" s="2"/>
      <c r="Z412" s="3"/>
      <c r="AA412" s="4"/>
      <c r="AB412" s="5"/>
    </row>
    <row r="413" spans="1:28" s="18" customForma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Q413" s="17"/>
      <c r="R413" s="17"/>
      <c r="S413" s="17"/>
      <c r="T413" s="17"/>
      <c r="U413" s="17"/>
      <c r="W413" s="1"/>
      <c r="X413" s="1"/>
      <c r="Y413" s="2"/>
      <c r="Z413" s="3"/>
      <c r="AA413" s="4"/>
      <c r="AB413" s="5"/>
    </row>
    <row r="414" spans="1:28" s="18" customForma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Q414" s="17"/>
      <c r="R414" s="17"/>
      <c r="S414" s="17"/>
      <c r="T414" s="17"/>
      <c r="U414" s="17"/>
      <c r="W414" s="1"/>
      <c r="X414" s="1"/>
      <c r="Y414" s="2"/>
      <c r="Z414" s="3"/>
      <c r="AA414" s="4"/>
      <c r="AB414" s="5"/>
    </row>
    <row r="415" spans="1:28" s="18" customForma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Q415" s="17"/>
      <c r="R415" s="17"/>
      <c r="S415" s="17"/>
      <c r="T415" s="17"/>
      <c r="U415" s="17"/>
      <c r="W415" s="1"/>
      <c r="X415" s="1"/>
      <c r="Y415" s="2"/>
      <c r="Z415" s="3"/>
      <c r="AA415" s="4"/>
      <c r="AB415" s="5"/>
    </row>
    <row r="416" spans="1:28" s="18" customForma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Q416" s="17"/>
      <c r="R416" s="17"/>
      <c r="S416" s="17"/>
      <c r="T416" s="17"/>
      <c r="U416" s="17"/>
      <c r="W416" s="1"/>
      <c r="X416" s="1"/>
      <c r="Y416" s="2"/>
      <c r="Z416" s="3"/>
      <c r="AA416" s="4"/>
      <c r="AB416" s="5"/>
    </row>
    <row r="417" spans="1:28" s="18" customForma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Q417" s="17"/>
      <c r="R417" s="17"/>
      <c r="S417" s="17"/>
      <c r="T417" s="17"/>
      <c r="U417" s="17"/>
      <c r="W417" s="1"/>
      <c r="X417" s="1"/>
      <c r="Y417" s="2"/>
      <c r="Z417" s="3"/>
      <c r="AA417" s="4"/>
      <c r="AB417" s="5"/>
    </row>
    <row r="418" spans="1:28" s="18" customForma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Q418" s="17"/>
      <c r="R418" s="17"/>
      <c r="S418" s="17"/>
      <c r="T418" s="17"/>
      <c r="U418" s="17"/>
      <c r="W418" s="1"/>
      <c r="X418" s="1"/>
      <c r="Y418" s="2"/>
      <c r="Z418" s="3"/>
      <c r="AA418" s="4"/>
      <c r="AB418" s="5"/>
    </row>
    <row r="419" spans="1:28" s="18" customForma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Q419" s="17"/>
      <c r="R419" s="17"/>
      <c r="S419" s="17"/>
      <c r="T419" s="17"/>
      <c r="U419" s="17"/>
      <c r="W419" s="1"/>
      <c r="X419" s="1"/>
      <c r="Y419" s="2"/>
      <c r="Z419" s="3"/>
      <c r="AA419" s="4"/>
      <c r="AB419" s="5"/>
    </row>
    <row r="420" spans="1:28" s="18" customForma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Q420" s="17"/>
      <c r="R420" s="17"/>
      <c r="S420" s="17"/>
      <c r="T420" s="17"/>
      <c r="U420" s="17"/>
      <c r="W420" s="1"/>
      <c r="X420" s="1"/>
      <c r="Y420" s="2"/>
      <c r="Z420" s="3"/>
      <c r="AA420" s="4"/>
      <c r="AB420" s="5"/>
    </row>
    <row r="421" spans="1:28" s="18" customForma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Q421" s="17"/>
      <c r="R421" s="17"/>
      <c r="S421" s="17"/>
      <c r="T421" s="17"/>
      <c r="U421" s="17"/>
      <c r="W421" s="1"/>
      <c r="X421" s="1"/>
      <c r="Y421" s="2"/>
      <c r="Z421" s="3"/>
      <c r="AA421" s="4"/>
      <c r="AB421" s="5"/>
    </row>
    <row r="422" spans="1:28" s="18" customForma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Q422" s="17"/>
      <c r="R422" s="17"/>
      <c r="S422" s="17"/>
      <c r="T422" s="17"/>
      <c r="U422" s="17"/>
      <c r="W422" s="1"/>
      <c r="X422" s="1"/>
      <c r="Y422" s="2"/>
      <c r="Z422" s="3"/>
      <c r="AA422" s="4"/>
      <c r="AB422" s="5"/>
    </row>
    <row r="423" spans="1:28" s="18" customForma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Q423" s="17"/>
      <c r="R423" s="17"/>
      <c r="S423" s="17"/>
      <c r="T423" s="17"/>
      <c r="U423" s="17"/>
      <c r="W423" s="1"/>
      <c r="X423" s="1"/>
      <c r="Y423" s="2"/>
      <c r="Z423" s="3"/>
      <c r="AA423" s="4"/>
      <c r="AB423" s="5"/>
    </row>
    <row r="424" spans="1:28" s="18" customForma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Q424" s="17"/>
      <c r="R424" s="17"/>
      <c r="S424" s="17"/>
      <c r="T424" s="17"/>
      <c r="U424" s="17"/>
      <c r="W424" s="1"/>
      <c r="X424" s="1"/>
      <c r="Y424" s="2"/>
      <c r="Z424" s="3"/>
      <c r="AA424" s="4"/>
      <c r="AB424" s="5"/>
    </row>
    <row r="425" spans="1:28" s="18" customForma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Q425" s="17"/>
      <c r="R425" s="17"/>
      <c r="S425" s="17"/>
      <c r="T425" s="17"/>
      <c r="U425" s="17"/>
      <c r="W425" s="1"/>
      <c r="X425" s="1"/>
      <c r="Y425" s="2"/>
      <c r="Z425" s="3"/>
      <c r="AA425" s="4"/>
      <c r="AB425" s="5"/>
    </row>
    <row r="426" spans="1:28" s="18" customForma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Q426" s="17"/>
      <c r="R426" s="17"/>
      <c r="S426" s="17"/>
      <c r="T426" s="17"/>
      <c r="U426" s="17"/>
      <c r="W426" s="1"/>
      <c r="X426" s="1"/>
      <c r="Y426" s="2"/>
      <c r="Z426" s="3"/>
      <c r="AA426" s="4"/>
      <c r="AB426" s="5"/>
    </row>
    <row r="427" spans="1:28" s="18" customForma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Q427" s="17"/>
      <c r="R427" s="17"/>
      <c r="S427" s="17"/>
      <c r="T427" s="17"/>
      <c r="U427" s="17"/>
      <c r="W427" s="1"/>
      <c r="X427" s="1"/>
      <c r="Y427" s="2"/>
      <c r="Z427" s="3"/>
      <c r="AA427" s="4"/>
      <c r="AB427" s="5"/>
    </row>
    <row r="428" spans="1:28" s="18" customForma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Q428" s="17"/>
      <c r="R428" s="17"/>
      <c r="S428" s="17"/>
      <c r="T428" s="17"/>
      <c r="U428" s="17"/>
      <c r="W428" s="1"/>
      <c r="X428" s="1"/>
      <c r="Y428" s="2"/>
      <c r="Z428" s="3"/>
      <c r="AA428" s="4"/>
      <c r="AB428" s="5"/>
    </row>
    <row r="429" spans="1:28" s="18" customForma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Q429" s="17"/>
      <c r="R429" s="17"/>
      <c r="S429" s="17"/>
      <c r="T429" s="17"/>
      <c r="U429" s="17"/>
      <c r="W429" s="1"/>
      <c r="X429" s="1"/>
      <c r="Y429" s="2"/>
      <c r="Z429" s="3"/>
      <c r="AA429" s="4"/>
      <c r="AB429" s="5"/>
    </row>
    <row r="430" spans="1:28" s="18" customForma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Q430" s="17"/>
      <c r="R430" s="17"/>
      <c r="S430" s="17"/>
      <c r="T430" s="17"/>
      <c r="U430" s="17"/>
      <c r="W430" s="1"/>
      <c r="X430" s="1"/>
      <c r="Y430" s="2"/>
      <c r="Z430" s="3"/>
      <c r="AA430" s="4"/>
      <c r="AB430" s="5"/>
    </row>
    <row r="431" spans="1:28" s="18" customForma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Q431" s="17"/>
      <c r="R431" s="17"/>
      <c r="S431" s="17"/>
      <c r="T431" s="17"/>
      <c r="U431" s="17"/>
      <c r="W431" s="1"/>
      <c r="X431" s="1"/>
      <c r="Y431" s="2"/>
      <c r="Z431" s="3"/>
      <c r="AA431" s="4"/>
      <c r="AB431" s="5"/>
    </row>
    <row r="432" spans="1:28" s="18" customForma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Q432" s="17"/>
      <c r="R432" s="17"/>
      <c r="S432" s="17"/>
      <c r="T432" s="17"/>
      <c r="U432" s="17"/>
      <c r="W432" s="1"/>
      <c r="X432" s="1"/>
      <c r="Y432" s="2"/>
      <c r="Z432" s="3"/>
      <c r="AA432" s="4"/>
      <c r="AB432" s="5"/>
    </row>
    <row r="433" spans="1:28" s="18" customForma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Q433" s="17"/>
      <c r="R433" s="17"/>
      <c r="S433" s="17"/>
      <c r="T433" s="17"/>
      <c r="U433" s="17"/>
      <c r="W433" s="1"/>
      <c r="X433" s="1"/>
      <c r="Y433" s="2"/>
      <c r="Z433" s="3"/>
      <c r="AA433" s="4"/>
      <c r="AB433" s="5"/>
    </row>
    <row r="434" spans="1:28" s="18" customForma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Q434" s="17"/>
      <c r="R434" s="17"/>
      <c r="S434" s="17"/>
      <c r="T434" s="17"/>
      <c r="U434" s="17"/>
      <c r="W434" s="1"/>
      <c r="X434" s="1"/>
      <c r="Y434" s="2"/>
      <c r="Z434" s="3"/>
      <c r="AA434" s="4"/>
      <c r="AB434" s="5"/>
    </row>
    <row r="435" spans="1:28" s="18" customForma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Q435" s="17"/>
      <c r="R435" s="17"/>
      <c r="S435" s="17"/>
      <c r="T435" s="17"/>
      <c r="U435" s="17"/>
      <c r="W435" s="1"/>
      <c r="X435" s="1"/>
      <c r="Y435" s="2"/>
      <c r="Z435" s="3"/>
      <c r="AA435" s="4"/>
      <c r="AB435" s="5"/>
    </row>
    <row r="436" spans="1:28" s="18" customForma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Q436" s="17"/>
      <c r="R436" s="17"/>
      <c r="S436" s="17"/>
      <c r="T436" s="17"/>
      <c r="U436" s="17"/>
      <c r="W436" s="1"/>
      <c r="X436" s="1"/>
      <c r="Y436" s="2"/>
      <c r="Z436" s="3"/>
      <c r="AA436" s="4"/>
      <c r="AB436" s="5"/>
    </row>
    <row r="437" spans="1:28" s="18" customForma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Q437" s="17"/>
      <c r="R437" s="17"/>
      <c r="S437" s="17"/>
      <c r="T437" s="17"/>
      <c r="U437" s="17"/>
      <c r="W437" s="1"/>
      <c r="X437" s="1"/>
      <c r="Y437" s="2"/>
      <c r="Z437" s="3"/>
      <c r="AA437" s="4"/>
      <c r="AB437" s="5"/>
    </row>
    <row r="438" spans="1:28" s="18" customForma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Q438" s="17"/>
      <c r="R438" s="17"/>
      <c r="S438" s="17"/>
      <c r="T438" s="17"/>
      <c r="U438" s="17"/>
      <c r="W438" s="1"/>
      <c r="X438" s="1"/>
      <c r="Y438" s="2"/>
      <c r="Z438" s="3"/>
      <c r="AA438" s="4"/>
      <c r="AB438" s="5"/>
    </row>
    <row r="439" spans="1:28" s="18" customForma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Q439" s="17"/>
      <c r="R439" s="17"/>
      <c r="S439" s="17"/>
      <c r="T439" s="17"/>
      <c r="U439" s="17"/>
      <c r="W439" s="1"/>
      <c r="X439" s="1"/>
      <c r="Y439" s="2"/>
      <c r="Z439" s="3"/>
      <c r="AA439" s="4"/>
      <c r="AB439" s="5"/>
    </row>
    <row r="440" spans="1:28" s="18" customForma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Q440" s="17"/>
      <c r="R440" s="17"/>
      <c r="S440" s="17"/>
      <c r="T440" s="17"/>
      <c r="U440" s="17"/>
      <c r="W440" s="1"/>
      <c r="X440" s="1"/>
      <c r="Y440" s="2"/>
      <c r="Z440" s="3"/>
      <c r="AA440" s="4"/>
      <c r="AB440" s="5"/>
    </row>
    <row r="441" spans="1:28" s="18" customForma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Q441" s="17"/>
      <c r="R441" s="17"/>
      <c r="S441" s="17"/>
      <c r="T441" s="17"/>
      <c r="U441" s="17"/>
      <c r="W441" s="1"/>
      <c r="X441" s="1"/>
      <c r="Y441" s="2"/>
      <c r="Z441" s="3"/>
      <c r="AA441" s="4"/>
      <c r="AB441" s="5"/>
    </row>
    <row r="442" spans="1:28" s="18" customForma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Q442" s="17"/>
      <c r="R442" s="17"/>
      <c r="S442" s="17"/>
      <c r="T442" s="17"/>
      <c r="U442" s="17"/>
      <c r="W442" s="1"/>
      <c r="X442" s="1"/>
      <c r="Y442" s="2"/>
      <c r="Z442" s="3"/>
      <c r="AA442" s="4"/>
      <c r="AB442" s="5"/>
    </row>
    <row r="443" spans="1:28" s="18" customForma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Q443" s="17"/>
      <c r="R443" s="17"/>
      <c r="S443" s="17"/>
      <c r="T443" s="17"/>
      <c r="U443" s="17"/>
      <c r="W443" s="1"/>
      <c r="X443" s="1"/>
      <c r="Y443" s="2"/>
      <c r="Z443" s="3"/>
      <c r="AA443" s="4"/>
      <c r="AB443" s="5"/>
    </row>
    <row r="444" spans="1:28" s="18" customForma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Q444" s="17"/>
      <c r="R444" s="17"/>
      <c r="S444" s="17"/>
      <c r="T444" s="17"/>
      <c r="U444" s="17"/>
      <c r="W444" s="1"/>
      <c r="X444" s="1"/>
      <c r="Y444" s="2"/>
      <c r="Z444" s="3"/>
      <c r="AA444" s="4"/>
      <c r="AB444" s="5"/>
    </row>
    <row r="445" spans="1:28" s="18" customForma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Q445" s="17"/>
      <c r="R445" s="17"/>
      <c r="S445" s="17"/>
      <c r="T445" s="17"/>
      <c r="U445" s="17"/>
      <c r="W445" s="1"/>
      <c r="X445" s="1"/>
      <c r="Y445" s="2"/>
      <c r="Z445" s="3"/>
      <c r="AA445" s="4"/>
      <c r="AB445" s="5"/>
    </row>
    <row r="446" spans="1:28" s="18" customForma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Q446" s="17"/>
      <c r="R446" s="17"/>
      <c r="S446" s="17"/>
      <c r="T446" s="17"/>
      <c r="U446" s="17"/>
      <c r="W446" s="1"/>
      <c r="X446" s="1"/>
      <c r="Y446" s="2"/>
      <c r="Z446" s="3"/>
      <c r="AA446" s="4"/>
      <c r="AB446" s="5"/>
    </row>
    <row r="447" spans="1:28" s="18" customForma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Q447" s="17"/>
      <c r="R447" s="17"/>
      <c r="S447" s="17"/>
      <c r="T447" s="17"/>
      <c r="U447" s="17"/>
      <c r="W447" s="1"/>
      <c r="X447" s="1"/>
      <c r="Y447" s="2"/>
      <c r="Z447" s="3"/>
      <c r="AA447" s="4"/>
      <c r="AB447" s="5"/>
    </row>
    <row r="448" spans="1:28" s="18" customForma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Q448" s="17"/>
      <c r="R448" s="17"/>
      <c r="S448" s="17"/>
      <c r="T448" s="17"/>
      <c r="U448" s="17"/>
      <c r="W448" s="1"/>
      <c r="X448" s="1"/>
      <c r="Y448" s="2"/>
      <c r="Z448" s="3"/>
      <c r="AA448" s="4"/>
      <c r="AB448" s="5"/>
    </row>
    <row r="449" spans="1:28" s="18" customForma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Q449" s="17"/>
      <c r="R449" s="17"/>
      <c r="S449" s="17"/>
      <c r="T449" s="17"/>
      <c r="U449" s="17"/>
      <c r="W449" s="1"/>
      <c r="X449" s="1"/>
      <c r="Y449" s="2"/>
      <c r="Z449" s="3"/>
      <c r="AA449" s="4"/>
      <c r="AB449" s="5"/>
    </row>
    <row r="450" spans="1:28" s="18" customForma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Q450" s="17"/>
      <c r="R450" s="17"/>
      <c r="S450" s="17"/>
      <c r="T450" s="17"/>
      <c r="U450" s="17"/>
      <c r="W450" s="1"/>
      <c r="X450" s="1"/>
      <c r="Y450" s="2"/>
      <c r="Z450" s="3"/>
      <c r="AA450" s="4"/>
      <c r="AB450" s="5"/>
    </row>
    <row r="451" spans="1:28" s="18" customForma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Q451" s="17"/>
      <c r="R451" s="17"/>
      <c r="S451" s="17"/>
      <c r="T451" s="17"/>
      <c r="U451" s="17"/>
      <c r="W451" s="1"/>
      <c r="X451" s="1"/>
      <c r="Y451" s="2"/>
      <c r="Z451" s="3"/>
      <c r="AA451" s="4"/>
      <c r="AB451" s="5"/>
    </row>
    <row r="452" spans="1:28" s="18" customForma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Q452" s="17"/>
      <c r="R452" s="17"/>
      <c r="S452" s="17"/>
      <c r="T452" s="17"/>
      <c r="U452" s="17"/>
      <c r="W452" s="1"/>
      <c r="X452" s="1"/>
      <c r="Y452" s="2"/>
      <c r="Z452" s="3"/>
      <c r="AA452" s="4"/>
      <c r="AB452" s="5"/>
    </row>
    <row r="453" spans="1:28" s="18" customForma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Q453" s="17"/>
      <c r="R453" s="17"/>
      <c r="S453" s="17"/>
      <c r="T453" s="17"/>
      <c r="U453" s="17"/>
      <c r="W453" s="1"/>
      <c r="X453" s="1"/>
      <c r="Y453" s="2"/>
      <c r="Z453" s="3"/>
      <c r="AA453" s="4"/>
      <c r="AB453" s="5"/>
    </row>
    <row r="454" spans="1:28" s="18" customForma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Q454" s="17"/>
      <c r="R454" s="17"/>
      <c r="S454" s="17"/>
      <c r="T454" s="17"/>
      <c r="U454" s="17"/>
      <c r="W454" s="1"/>
      <c r="X454" s="1"/>
      <c r="Y454" s="2"/>
      <c r="Z454" s="3"/>
      <c r="AA454" s="4"/>
      <c r="AB454" s="5"/>
    </row>
    <row r="455" spans="1:28" s="18" customForma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Q455" s="17"/>
      <c r="R455" s="17"/>
      <c r="S455" s="17"/>
      <c r="T455" s="17"/>
      <c r="U455" s="17"/>
      <c r="W455" s="1"/>
      <c r="X455" s="1"/>
      <c r="Y455" s="2"/>
      <c r="Z455" s="3"/>
      <c r="AA455" s="4"/>
      <c r="AB455" s="5"/>
    </row>
    <row r="456" spans="1:28" s="18" customForma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Q456" s="17"/>
      <c r="R456" s="17"/>
      <c r="S456" s="17"/>
      <c r="T456" s="17"/>
      <c r="U456" s="17"/>
      <c r="W456" s="1"/>
      <c r="X456" s="1"/>
      <c r="Y456" s="2"/>
      <c r="Z456" s="3"/>
      <c r="AA456" s="4"/>
      <c r="AB456" s="5"/>
    </row>
    <row r="457" spans="1:28" s="18" customForma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Q457" s="17"/>
      <c r="R457" s="17"/>
      <c r="S457" s="17"/>
      <c r="T457" s="17"/>
      <c r="U457" s="17"/>
      <c r="W457" s="1"/>
      <c r="X457" s="1"/>
      <c r="Y457" s="2"/>
      <c r="Z457" s="3"/>
      <c r="AA457" s="4"/>
      <c r="AB457" s="5"/>
    </row>
    <row r="458" spans="1:28" s="18" customForma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Q458" s="17"/>
      <c r="R458" s="17"/>
      <c r="S458" s="17"/>
      <c r="T458" s="17"/>
      <c r="U458" s="17"/>
      <c r="W458" s="1"/>
      <c r="X458" s="1"/>
      <c r="Y458" s="2"/>
      <c r="Z458" s="3"/>
      <c r="AA458" s="4"/>
      <c r="AB458" s="5"/>
    </row>
    <row r="459" spans="1:28" s="18" customForma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Q459" s="17"/>
      <c r="R459" s="17"/>
      <c r="S459" s="17"/>
      <c r="T459" s="17"/>
      <c r="U459" s="17"/>
      <c r="W459" s="1"/>
      <c r="X459" s="1"/>
      <c r="Y459" s="2"/>
      <c r="Z459" s="3"/>
      <c r="AA459" s="4"/>
      <c r="AB459" s="5"/>
    </row>
    <row r="460" spans="1:28" s="18" customForma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Q460" s="17"/>
      <c r="R460" s="17"/>
      <c r="S460" s="17"/>
      <c r="T460" s="17"/>
      <c r="U460" s="17"/>
      <c r="W460" s="1"/>
      <c r="X460" s="1"/>
      <c r="Y460" s="2"/>
      <c r="Z460" s="3"/>
      <c r="AA460" s="4"/>
      <c r="AB460" s="5"/>
    </row>
    <row r="461" spans="1:28" s="18" customForma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Q461" s="17"/>
      <c r="R461" s="17"/>
      <c r="S461" s="17"/>
      <c r="T461" s="17"/>
      <c r="U461" s="17"/>
      <c r="W461" s="1"/>
      <c r="X461" s="1"/>
      <c r="Y461" s="2"/>
      <c r="Z461" s="3"/>
      <c r="AA461" s="4"/>
      <c r="AB461" s="5"/>
    </row>
    <row r="462" spans="1:28" s="18" customForma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Q462" s="17"/>
      <c r="R462" s="17"/>
      <c r="S462" s="17"/>
      <c r="T462" s="17"/>
      <c r="U462" s="17"/>
      <c r="W462" s="1"/>
      <c r="X462" s="1"/>
      <c r="Y462" s="2"/>
      <c r="Z462" s="3"/>
      <c r="AA462" s="4"/>
      <c r="AB462" s="5"/>
    </row>
    <row r="463" spans="1:28" s="18" customForma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Q463" s="17"/>
      <c r="R463" s="17"/>
      <c r="S463" s="17"/>
      <c r="T463" s="17"/>
      <c r="U463" s="17"/>
      <c r="W463" s="1"/>
      <c r="X463" s="1"/>
      <c r="Y463" s="2"/>
      <c r="Z463" s="3"/>
      <c r="AA463" s="4"/>
      <c r="AB463" s="5"/>
    </row>
    <row r="464" spans="1:28" s="18" customForma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Q464" s="17"/>
      <c r="R464" s="17"/>
      <c r="S464" s="17"/>
      <c r="T464" s="17"/>
      <c r="U464" s="17"/>
      <c r="W464" s="1"/>
      <c r="X464" s="1"/>
      <c r="Y464" s="2"/>
      <c r="Z464" s="3"/>
      <c r="AA464" s="4"/>
      <c r="AB464" s="5"/>
    </row>
    <row r="465" spans="1:28" s="18" customForma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Q465" s="17"/>
      <c r="R465" s="17"/>
      <c r="S465" s="17"/>
      <c r="T465" s="17"/>
      <c r="U465" s="17"/>
      <c r="W465" s="1"/>
      <c r="X465" s="1"/>
      <c r="Y465" s="2"/>
      <c r="Z465" s="3"/>
      <c r="AA465" s="4"/>
      <c r="AB465" s="5"/>
    </row>
    <row r="466" spans="1:28" s="18" customForma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Q466" s="17"/>
      <c r="R466" s="17"/>
      <c r="S466" s="17"/>
      <c r="T466" s="17"/>
      <c r="U466" s="17"/>
      <c r="W466" s="1"/>
      <c r="X466" s="1"/>
      <c r="Y466" s="2"/>
      <c r="Z466" s="3"/>
      <c r="AA466" s="4"/>
      <c r="AB466" s="5"/>
    </row>
    <row r="467" spans="1:28" s="18" customForma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Q467" s="17"/>
      <c r="R467" s="17"/>
      <c r="S467" s="17"/>
      <c r="T467" s="17"/>
      <c r="U467" s="17"/>
      <c r="W467" s="1"/>
      <c r="X467" s="1"/>
      <c r="Y467" s="2"/>
      <c r="Z467" s="3"/>
      <c r="AA467" s="4"/>
      <c r="AB467" s="5"/>
    </row>
    <row r="468" spans="1:28" s="18" customForma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Q468" s="17"/>
      <c r="R468" s="17"/>
      <c r="S468" s="17"/>
      <c r="T468" s="17"/>
      <c r="U468" s="17"/>
      <c r="W468" s="1"/>
      <c r="X468" s="1"/>
      <c r="Y468" s="2"/>
      <c r="Z468" s="3"/>
      <c r="AA468" s="4"/>
      <c r="AB468" s="5"/>
    </row>
    <row r="469" spans="1:28" s="18" customForma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Q469" s="17"/>
      <c r="R469" s="17"/>
      <c r="S469" s="17"/>
      <c r="T469" s="17"/>
      <c r="U469" s="17"/>
      <c r="W469" s="1"/>
      <c r="X469" s="1"/>
      <c r="Y469" s="2"/>
      <c r="Z469" s="3"/>
      <c r="AA469" s="4"/>
      <c r="AB469" s="5"/>
    </row>
    <row r="470" spans="1:28" s="18" customForma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Q470" s="17"/>
      <c r="R470" s="17"/>
      <c r="S470" s="17"/>
      <c r="T470" s="17"/>
      <c r="U470" s="17"/>
      <c r="W470" s="1"/>
      <c r="X470" s="1"/>
      <c r="Y470" s="2"/>
      <c r="Z470" s="3"/>
      <c r="AA470" s="4"/>
      <c r="AB470" s="5"/>
    </row>
    <row r="471" spans="1:28" s="18" customForma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Q471" s="17"/>
      <c r="R471" s="17"/>
      <c r="S471" s="17"/>
      <c r="T471" s="17"/>
      <c r="U471" s="17"/>
      <c r="W471" s="1"/>
      <c r="X471" s="1"/>
      <c r="Y471" s="2"/>
      <c r="Z471" s="3"/>
      <c r="AA471" s="4"/>
      <c r="AB471" s="5"/>
    </row>
    <row r="472" spans="1:28" s="18" customForma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Q472" s="17"/>
      <c r="R472" s="17"/>
      <c r="S472" s="17"/>
      <c r="T472" s="17"/>
      <c r="U472" s="17"/>
      <c r="W472" s="1"/>
      <c r="X472" s="1"/>
      <c r="Y472" s="2"/>
      <c r="Z472" s="3"/>
      <c r="AA472" s="4"/>
      <c r="AB472" s="5"/>
    </row>
    <row r="473" spans="1:28" s="18" customForma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Q473" s="17"/>
      <c r="R473" s="17"/>
      <c r="S473" s="17"/>
      <c r="T473" s="17"/>
      <c r="U473" s="17"/>
      <c r="W473" s="1"/>
      <c r="X473" s="1"/>
      <c r="Y473" s="2"/>
      <c r="Z473" s="3"/>
      <c r="AA473" s="4"/>
      <c r="AB473" s="5"/>
    </row>
    <row r="474" spans="1:28" s="18" customForma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Q474" s="17"/>
      <c r="R474" s="17"/>
      <c r="S474" s="17"/>
      <c r="T474" s="17"/>
      <c r="U474" s="17"/>
      <c r="W474" s="1"/>
      <c r="X474" s="1"/>
      <c r="Y474" s="2"/>
      <c r="Z474" s="3"/>
      <c r="AA474" s="4"/>
      <c r="AB474" s="5"/>
    </row>
    <row r="475" spans="1:28" s="18" customForma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Q475" s="17"/>
      <c r="R475" s="17"/>
      <c r="S475" s="17"/>
      <c r="T475" s="17"/>
      <c r="U475" s="17"/>
      <c r="W475" s="1"/>
      <c r="X475" s="1"/>
      <c r="Y475" s="2"/>
      <c r="Z475" s="3"/>
      <c r="AA475" s="4"/>
      <c r="AB475" s="5"/>
    </row>
    <row r="476" spans="1:28" s="18" customForma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Q476" s="17"/>
      <c r="R476" s="17"/>
      <c r="S476" s="17"/>
      <c r="T476" s="17"/>
      <c r="U476" s="17"/>
      <c r="W476" s="1"/>
      <c r="X476" s="1"/>
      <c r="Y476" s="2"/>
      <c r="Z476" s="3"/>
      <c r="AA476" s="4"/>
      <c r="AB476" s="5"/>
    </row>
    <row r="477" spans="1:28" s="18" customForma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Q477" s="17"/>
      <c r="R477" s="17"/>
      <c r="S477" s="17"/>
      <c r="T477" s="17"/>
      <c r="U477" s="17"/>
      <c r="W477" s="1"/>
      <c r="X477" s="1"/>
      <c r="Y477" s="2"/>
      <c r="Z477" s="3"/>
      <c r="AA477" s="4"/>
      <c r="AB477" s="5"/>
    </row>
    <row r="478" spans="1:28" s="18" customForma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Q478" s="17"/>
      <c r="R478" s="17"/>
      <c r="S478" s="17"/>
      <c r="T478" s="17"/>
      <c r="U478" s="17"/>
      <c r="W478" s="1"/>
      <c r="X478" s="1"/>
      <c r="Y478" s="2"/>
      <c r="Z478" s="3"/>
      <c r="AA478" s="4"/>
      <c r="AB478" s="5"/>
    </row>
    <row r="479" spans="1:28" s="18" customForma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Q479" s="17"/>
      <c r="R479" s="17"/>
      <c r="S479" s="17"/>
      <c r="T479" s="17"/>
      <c r="U479" s="17"/>
      <c r="W479" s="1"/>
      <c r="X479" s="1"/>
      <c r="Y479" s="2"/>
      <c r="Z479" s="3"/>
      <c r="AA479" s="4"/>
      <c r="AB479" s="5"/>
    </row>
    <row r="480" spans="1:28" s="18" customForma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Q480" s="17"/>
      <c r="R480" s="17"/>
      <c r="S480" s="17"/>
      <c r="T480" s="17"/>
      <c r="U480" s="17"/>
      <c r="W480" s="1"/>
      <c r="X480" s="1"/>
      <c r="Y480" s="2"/>
      <c r="Z480" s="3"/>
      <c r="AA480" s="4"/>
      <c r="AB480" s="5"/>
    </row>
    <row r="481" spans="1:28" s="18" customForma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Q481" s="17"/>
      <c r="R481" s="17"/>
      <c r="S481" s="17"/>
      <c r="T481" s="17"/>
      <c r="U481" s="17"/>
      <c r="W481" s="1"/>
      <c r="X481" s="1"/>
      <c r="Y481" s="2"/>
      <c r="Z481" s="3"/>
      <c r="AA481" s="4"/>
      <c r="AB481" s="5"/>
    </row>
    <row r="482" spans="1:28" s="18" customForma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Q482" s="17"/>
      <c r="R482" s="17"/>
      <c r="S482" s="17"/>
      <c r="T482" s="17"/>
      <c r="U482" s="17"/>
      <c r="W482" s="1"/>
      <c r="X482" s="1"/>
      <c r="Y482" s="2"/>
      <c r="Z482" s="3"/>
      <c r="AA482" s="4"/>
      <c r="AB482" s="5"/>
    </row>
    <row r="483" spans="1:28" s="18" customForma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Q483" s="17"/>
      <c r="R483" s="17"/>
      <c r="S483" s="17"/>
      <c r="T483" s="17"/>
      <c r="U483" s="17"/>
      <c r="W483" s="1"/>
      <c r="X483" s="1"/>
      <c r="Y483" s="2"/>
      <c r="Z483" s="3"/>
      <c r="AA483" s="4"/>
      <c r="AB483" s="5"/>
    </row>
  </sheetData>
  <autoFilter ref="A4:WVN237">
    <filterColumn colId="1" showButton="0"/>
    <filterColumn colId="2" hiddenButton="1" showButton="0"/>
    <sortState ref="A6:WVJ233">
      <sortCondition ref="D4"/>
    </sortState>
  </autoFilter>
  <mergeCells count="11">
    <mergeCell ref="A1:V1"/>
    <mergeCell ref="A3:A4"/>
    <mergeCell ref="B3:D3"/>
    <mergeCell ref="E3:E4"/>
    <mergeCell ref="S3:U3"/>
    <mergeCell ref="V3:V4"/>
    <mergeCell ref="W3:W4"/>
    <mergeCell ref="B4:C4"/>
    <mergeCell ref="A233:E233"/>
    <mergeCell ref="A234:E234"/>
    <mergeCell ref="A235:E235"/>
  </mergeCells>
  <phoneticPr fontId="7" type="noConversion"/>
  <conditionalFormatting sqref="Y5:Y12 Y14:Y41 Y121:Y124 Y176 Y179 Y181:Y192 Y218:Y220 Y214:Y215 Y196:Y202 Y83:Y84 Y126:Y127 Y116:Y118 Y131:Y140 Y86:Y114 Y142:Y143 Y208:Y210 Y228:Y231 Y222 Y145:Y168 Y43:Y66 Y68:Y81">
    <cfRule type="cellIs" dxfId="153" priority="180" operator="equal">
      <formula>"국유지"</formula>
    </cfRule>
    <cfRule type="cellIs" dxfId="152" priority="181" operator="equal">
      <formula>"공유지"</formula>
    </cfRule>
    <cfRule type="cellIs" dxfId="151" priority="182" operator="equal">
      <formula>"사유지"</formula>
    </cfRule>
  </conditionalFormatting>
  <conditionalFormatting sqref="Y232">
    <cfRule type="cellIs" dxfId="150" priority="177" operator="equal">
      <formula>"국유지"</formula>
    </cfRule>
    <cfRule type="cellIs" dxfId="149" priority="178" operator="equal">
      <formula>"공유지"</formula>
    </cfRule>
    <cfRule type="cellIs" dxfId="148" priority="179" operator="equal">
      <formula>"사유지"</formula>
    </cfRule>
  </conditionalFormatting>
  <conditionalFormatting sqref="AA232">
    <cfRule type="duplicateValues" dxfId="147" priority="183"/>
  </conditionalFormatting>
  <conditionalFormatting sqref="Y13">
    <cfRule type="cellIs" dxfId="146" priority="173" operator="equal">
      <formula>"국유지"</formula>
    </cfRule>
    <cfRule type="cellIs" dxfId="145" priority="174" operator="equal">
      <formula>"공유지"</formula>
    </cfRule>
    <cfRule type="cellIs" dxfId="144" priority="175" operator="equal">
      <formula>"사유지"</formula>
    </cfRule>
  </conditionalFormatting>
  <conditionalFormatting sqref="AA13">
    <cfRule type="duplicateValues" dxfId="143" priority="176"/>
  </conditionalFormatting>
  <conditionalFormatting sqref="AA228:AA231 AA121:AA124 AA14:AA41 AA5:AA12 AA176 AA179 AA181:AA192 AA218:AA220 AA214:AA215 AA196:AA202 AA83:AA84 AA126:AA127 AA116:AA118 AA131:AA140 AA86:AA114 AA142:AA143 AA208:AA210 AA222 AA145:AA168 AA43:AA66 AA68:AA81">
    <cfRule type="duplicateValues" dxfId="142" priority="184"/>
  </conditionalFormatting>
  <conditionalFormatting sqref="Y120">
    <cfRule type="cellIs" dxfId="141" priority="169" operator="equal">
      <formula>"국유지"</formula>
    </cfRule>
    <cfRule type="cellIs" dxfId="140" priority="170" operator="equal">
      <formula>"공유지"</formula>
    </cfRule>
    <cfRule type="cellIs" dxfId="139" priority="171" operator="equal">
      <formula>"사유지"</formula>
    </cfRule>
  </conditionalFormatting>
  <conditionalFormatting sqref="AA120">
    <cfRule type="duplicateValues" dxfId="138" priority="172"/>
  </conditionalFormatting>
  <conditionalFormatting sqref="Y169:Y172">
    <cfRule type="cellIs" dxfId="137" priority="165" operator="equal">
      <formula>"국유지"</formula>
    </cfRule>
    <cfRule type="cellIs" dxfId="136" priority="166" operator="equal">
      <formula>"공유지"</formula>
    </cfRule>
    <cfRule type="cellIs" dxfId="135" priority="167" operator="equal">
      <formula>"사유지"</formula>
    </cfRule>
  </conditionalFormatting>
  <conditionalFormatting sqref="AA169:AA172">
    <cfRule type="duplicateValues" dxfId="134" priority="168"/>
  </conditionalFormatting>
  <conditionalFormatting sqref="Y173">
    <cfRule type="cellIs" dxfId="133" priority="161" operator="equal">
      <formula>"국유지"</formula>
    </cfRule>
    <cfRule type="cellIs" dxfId="132" priority="162" operator="equal">
      <formula>"공유지"</formula>
    </cfRule>
    <cfRule type="cellIs" dxfId="131" priority="163" operator="equal">
      <formula>"사유지"</formula>
    </cfRule>
  </conditionalFormatting>
  <conditionalFormatting sqref="AA173">
    <cfRule type="duplicateValues" dxfId="130" priority="164"/>
  </conditionalFormatting>
  <conditionalFormatting sqref="Y174">
    <cfRule type="cellIs" dxfId="129" priority="157" operator="equal">
      <formula>"국유지"</formula>
    </cfRule>
    <cfRule type="cellIs" dxfId="128" priority="158" operator="equal">
      <formula>"공유지"</formula>
    </cfRule>
    <cfRule type="cellIs" dxfId="127" priority="159" operator="equal">
      <formula>"사유지"</formula>
    </cfRule>
  </conditionalFormatting>
  <conditionalFormatting sqref="AA174">
    <cfRule type="duplicateValues" dxfId="126" priority="160"/>
  </conditionalFormatting>
  <conditionalFormatting sqref="Y175">
    <cfRule type="cellIs" dxfId="125" priority="153" operator="equal">
      <formula>"국유지"</formula>
    </cfRule>
    <cfRule type="cellIs" dxfId="124" priority="154" operator="equal">
      <formula>"공유지"</formula>
    </cfRule>
    <cfRule type="cellIs" dxfId="123" priority="155" operator="equal">
      <formula>"사유지"</formula>
    </cfRule>
  </conditionalFormatting>
  <conditionalFormatting sqref="AA175">
    <cfRule type="duplicateValues" dxfId="122" priority="156"/>
  </conditionalFormatting>
  <conditionalFormatting sqref="Y177">
    <cfRule type="cellIs" dxfId="121" priority="149" operator="equal">
      <formula>"국유지"</formula>
    </cfRule>
    <cfRule type="cellIs" dxfId="120" priority="150" operator="equal">
      <formula>"공유지"</formula>
    </cfRule>
    <cfRule type="cellIs" dxfId="119" priority="151" operator="equal">
      <formula>"사유지"</formula>
    </cfRule>
  </conditionalFormatting>
  <conditionalFormatting sqref="AA177">
    <cfRule type="duplicateValues" dxfId="118" priority="152"/>
  </conditionalFormatting>
  <conditionalFormatting sqref="Y180">
    <cfRule type="cellIs" dxfId="117" priority="145" operator="equal">
      <formula>"국유지"</formula>
    </cfRule>
    <cfRule type="cellIs" dxfId="116" priority="146" operator="equal">
      <formula>"공유지"</formula>
    </cfRule>
    <cfRule type="cellIs" dxfId="115" priority="147" operator="equal">
      <formula>"사유지"</formula>
    </cfRule>
  </conditionalFormatting>
  <conditionalFormatting sqref="AA180">
    <cfRule type="duplicateValues" dxfId="114" priority="148"/>
  </conditionalFormatting>
  <conditionalFormatting sqref="Y216">
    <cfRule type="cellIs" dxfId="113" priority="141" operator="equal">
      <formula>"국유지"</formula>
    </cfRule>
    <cfRule type="cellIs" dxfId="112" priority="142" operator="equal">
      <formula>"공유지"</formula>
    </cfRule>
    <cfRule type="cellIs" dxfId="111" priority="143" operator="equal">
      <formula>"사유지"</formula>
    </cfRule>
  </conditionalFormatting>
  <conditionalFormatting sqref="AA216">
    <cfRule type="duplicateValues" dxfId="110" priority="144"/>
  </conditionalFormatting>
  <conditionalFormatting sqref="Y178">
    <cfRule type="cellIs" dxfId="109" priority="137" operator="equal">
      <formula>"국유지"</formula>
    </cfRule>
    <cfRule type="cellIs" dxfId="108" priority="138" operator="equal">
      <formula>"공유지"</formula>
    </cfRule>
    <cfRule type="cellIs" dxfId="107" priority="139" operator="equal">
      <formula>"사유지"</formula>
    </cfRule>
  </conditionalFormatting>
  <conditionalFormatting sqref="AA178">
    <cfRule type="duplicateValues" dxfId="106" priority="140"/>
  </conditionalFormatting>
  <conditionalFormatting sqref="Y211">
    <cfRule type="cellIs" dxfId="105" priority="133" operator="equal">
      <formula>"국유지"</formula>
    </cfRule>
    <cfRule type="cellIs" dxfId="104" priority="134" operator="equal">
      <formula>"공유지"</formula>
    </cfRule>
    <cfRule type="cellIs" dxfId="103" priority="135" operator="equal">
      <formula>"사유지"</formula>
    </cfRule>
  </conditionalFormatting>
  <conditionalFormatting sqref="AA211">
    <cfRule type="duplicateValues" dxfId="102" priority="136"/>
  </conditionalFormatting>
  <conditionalFormatting sqref="Y213">
    <cfRule type="cellIs" dxfId="101" priority="129" operator="equal">
      <formula>"국유지"</formula>
    </cfRule>
    <cfRule type="cellIs" dxfId="100" priority="130" operator="equal">
      <formula>"공유지"</formula>
    </cfRule>
    <cfRule type="cellIs" dxfId="99" priority="131" operator="equal">
      <formula>"사유지"</formula>
    </cfRule>
  </conditionalFormatting>
  <conditionalFormatting sqref="AA213">
    <cfRule type="duplicateValues" dxfId="98" priority="132"/>
  </conditionalFormatting>
  <conditionalFormatting sqref="Y193">
    <cfRule type="cellIs" dxfId="97" priority="125" operator="equal">
      <formula>"국유지"</formula>
    </cfRule>
    <cfRule type="cellIs" dxfId="96" priority="126" operator="equal">
      <formula>"공유지"</formula>
    </cfRule>
    <cfRule type="cellIs" dxfId="95" priority="127" operator="equal">
      <formula>"사유지"</formula>
    </cfRule>
  </conditionalFormatting>
  <conditionalFormatting sqref="AA193">
    <cfRule type="duplicateValues" dxfId="94" priority="128"/>
  </conditionalFormatting>
  <conditionalFormatting sqref="Y194">
    <cfRule type="cellIs" dxfId="93" priority="121" operator="equal">
      <formula>"국유지"</formula>
    </cfRule>
    <cfRule type="cellIs" dxfId="92" priority="122" operator="equal">
      <formula>"공유지"</formula>
    </cfRule>
    <cfRule type="cellIs" dxfId="91" priority="123" operator="equal">
      <formula>"사유지"</formula>
    </cfRule>
  </conditionalFormatting>
  <conditionalFormatting sqref="AA194">
    <cfRule type="duplicateValues" dxfId="90" priority="124"/>
  </conditionalFormatting>
  <conditionalFormatting sqref="Y195">
    <cfRule type="cellIs" dxfId="89" priority="117" operator="equal">
      <formula>"국유지"</formula>
    </cfRule>
    <cfRule type="cellIs" dxfId="88" priority="118" operator="equal">
      <formula>"공유지"</formula>
    </cfRule>
    <cfRule type="cellIs" dxfId="87" priority="119" operator="equal">
      <formula>"사유지"</formula>
    </cfRule>
  </conditionalFormatting>
  <conditionalFormatting sqref="AA195">
    <cfRule type="duplicateValues" dxfId="86" priority="120"/>
  </conditionalFormatting>
  <conditionalFormatting sqref="Y85">
    <cfRule type="cellIs" dxfId="85" priority="113" operator="equal">
      <formula>"국유지"</formula>
    </cfRule>
    <cfRule type="cellIs" dxfId="84" priority="114" operator="equal">
      <formula>"공유지"</formula>
    </cfRule>
    <cfRule type="cellIs" dxfId="83" priority="115" operator="equal">
      <formula>"사유지"</formula>
    </cfRule>
  </conditionalFormatting>
  <conditionalFormatting sqref="AA85">
    <cfRule type="duplicateValues" dxfId="82" priority="116"/>
  </conditionalFormatting>
  <conditionalFormatting sqref="Y82">
    <cfRule type="cellIs" dxfId="81" priority="109" operator="equal">
      <formula>"국유지"</formula>
    </cfRule>
    <cfRule type="cellIs" dxfId="80" priority="110" operator="equal">
      <formula>"공유지"</formula>
    </cfRule>
    <cfRule type="cellIs" dxfId="79" priority="111" operator="equal">
      <formula>"사유지"</formula>
    </cfRule>
  </conditionalFormatting>
  <conditionalFormatting sqref="AA82">
    <cfRule type="duplicateValues" dxfId="78" priority="112"/>
  </conditionalFormatting>
  <conditionalFormatting sqref="Y144">
    <cfRule type="cellIs" dxfId="77" priority="105" operator="equal">
      <formula>"국유지"</formula>
    </cfRule>
    <cfRule type="cellIs" dxfId="76" priority="106" operator="equal">
      <formula>"공유지"</formula>
    </cfRule>
    <cfRule type="cellIs" dxfId="75" priority="107" operator="equal">
      <formula>"사유지"</formula>
    </cfRule>
  </conditionalFormatting>
  <conditionalFormatting sqref="AA144">
    <cfRule type="duplicateValues" dxfId="74" priority="108"/>
  </conditionalFormatting>
  <conditionalFormatting sqref="Y125">
    <cfRule type="cellIs" dxfId="73" priority="101" operator="equal">
      <formula>"국유지"</formula>
    </cfRule>
    <cfRule type="cellIs" dxfId="72" priority="102" operator="equal">
      <formula>"공유지"</formula>
    </cfRule>
    <cfRule type="cellIs" dxfId="71" priority="103" operator="equal">
      <formula>"사유지"</formula>
    </cfRule>
  </conditionalFormatting>
  <conditionalFormatting sqref="AA125">
    <cfRule type="duplicateValues" dxfId="70" priority="104"/>
  </conditionalFormatting>
  <conditionalFormatting sqref="Y115">
    <cfRule type="cellIs" dxfId="69" priority="97" operator="equal">
      <formula>"국유지"</formula>
    </cfRule>
    <cfRule type="cellIs" dxfId="68" priority="98" operator="equal">
      <formula>"공유지"</formula>
    </cfRule>
    <cfRule type="cellIs" dxfId="67" priority="99" operator="equal">
      <formula>"사유지"</formula>
    </cfRule>
  </conditionalFormatting>
  <conditionalFormatting sqref="AA115">
    <cfRule type="duplicateValues" dxfId="66" priority="100"/>
  </conditionalFormatting>
  <conditionalFormatting sqref="Y129">
    <cfRule type="cellIs" dxfId="65" priority="93" operator="equal">
      <formula>"국유지"</formula>
    </cfRule>
    <cfRule type="cellIs" dxfId="64" priority="94" operator="equal">
      <formula>"공유지"</formula>
    </cfRule>
    <cfRule type="cellIs" dxfId="63" priority="95" operator="equal">
      <formula>"사유지"</formula>
    </cfRule>
  </conditionalFormatting>
  <conditionalFormatting sqref="AA129">
    <cfRule type="duplicateValues" dxfId="62" priority="96"/>
  </conditionalFormatting>
  <conditionalFormatting sqref="Y130">
    <cfRule type="cellIs" dxfId="61" priority="89" operator="equal">
      <formula>"국유지"</formula>
    </cfRule>
    <cfRule type="cellIs" dxfId="60" priority="90" operator="equal">
      <formula>"공유지"</formula>
    </cfRule>
    <cfRule type="cellIs" dxfId="59" priority="91" operator="equal">
      <formula>"사유지"</formula>
    </cfRule>
  </conditionalFormatting>
  <conditionalFormatting sqref="AA130">
    <cfRule type="duplicateValues" dxfId="58" priority="92"/>
  </conditionalFormatting>
  <conditionalFormatting sqref="Y128">
    <cfRule type="cellIs" dxfId="57" priority="85" operator="equal">
      <formula>"국유지"</formula>
    </cfRule>
    <cfRule type="cellIs" dxfId="56" priority="86" operator="equal">
      <formula>"공유지"</formula>
    </cfRule>
    <cfRule type="cellIs" dxfId="55" priority="87" operator="equal">
      <formula>"사유지"</formula>
    </cfRule>
  </conditionalFormatting>
  <conditionalFormatting sqref="AA128">
    <cfRule type="duplicateValues" dxfId="54" priority="88"/>
  </conditionalFormatting>
  <conditionalFormatting sqref="Y141">
    <cfRule type="cellIs" dxfId="53" priority="77" operator="equal">
      <formula>"국유지"</formula>
    </cfRule>
    <cfRule type="cellIs" dxfId="52" priority="78" operator="equal">
      <formula>"공유지"</formula>
    </cfRule>
    <cfRule type="cellIs" dxfId="51" priority="79" operator="equal">
      <formula>"사유지"</formula>
    </cfRule>
  </conditionalFormatting>
  <conditionalFormatting sqref="AA141">
    <cfRule type="duplicateValues" dxfId="50" priority="80"/>
  </conditionalFormatting>
  <conditionalFormatting sqref="Y207">
    <cfRule type="cellIs" dxfId="49" priority="73" operator="equal">
      <formula>"국유지"</formula>
    </cfRule>
    <cfRule type="cellIs" dxfId="48" priority="74" operator="equal">
      <formula>"공유지"</formula>
    </cfRule>
    <cfRule type="cellIs" dxfId="47" priority="75" operator="equal">
      <formula>"사유지"</formula>
    </cfRule>
  </conditionalFormatting>
  <conditionalFormatting sqref="AA207">
    <cfRule type="duplicateValues" dxfId="46" priority="76"/>
  </conditionalFormatting>
  <conditionalFormatting sqref="Y203">
    <cfRule type="cellIs" dxfId="45" priority="69" operator="equal">
      <formula>"국유지"</formula>
    </cfRule>
    <cfRule type="cellIs" dxfId="44" priority="70" operator="equal">
      <formula>"공유지"</formula>
    </cfRule>
    <cfRule type="cellIs" dxfId="43" priority="71" operator="equal">
      <formula>"사유지"</formula>
    </cfRule>
  </conditionalFormatting>
  <conditionalFormatting sqref="AA203">
    <cfRule type="duplicateValues" dxfId="42" priority="72"/>
  </conditionalFormatting>
  <conditionalFormatting sqref="Y204">
    <cfRule type="cellIs" dxfId="41" priority="65" operator="equal">
      <formula>"국유지"</formula>
    </cfRule>
    <cfRule type="cellIs" dxfId="40" priority="66" operator="equal">
      <formula>"공유지"</formula>
    </cfRule>
    <cfRule type="cellIs" dxfId="39" priority="67" operator="equal">
      <formula>"사유지"</formula>
    </cfRule>
  </conditionalFormatting>
  <conditionalFormatting sqref="AA204">
    <cfRule type="duplicateValues" dxfId="38" priority="68"/>
  </conditionalFormatting>
  <conditionalFormatting sqref="Y205">
    <cfRule type="cellIs" dxfId="37" priority="61" operator="equal">
      <formula>"국유지"</formula>
    </cfRule>
    <cfRule type="cellIs" dxfId="36" priority="62" operator="equal">
      <formula>"공유지"</formula>
    </cfRule>
    <cfRule type="cellIs" dxfId="35" priority="63" operator="equal">
      <formula>"사유지"</formula>
    </cfRule>
  </conditionalFormatting>
  <conditionalFormatting sqref="AA205">
    <cfRule type="duplicateValues" dxfId="34" priority="64"/>
  </conditionalFormatting>
  <conditionalFormatting sqref="Y206">
    <cfRule type="cellIs" dxfId="33" priority="57" operator="equal">
      <formula>"국유지"</formula>
    </cfRule>
    <cfRule type="cellIs" dxfId="32" priority="58" operator="equal">
      <formula>"공유지"</formula>
    </cfRule>
    <cfRule type="cellIs" dxfId="31" priority="59" operator="equal">
      <formula>"사유지"</formula>
    </cfRule>
  </conditionalFormatting>
  <conditionalFormatting sqref="AA206">
    <cfRule type="duplicateValues" dxfId="30" priority="60"/>
  </conditionalFormatting>
  <conditionalFormatting sqref="Y223">
    <cfRule type="cellIs" dxfId="29" priority="53" operator="equal">
      <formula>"국유지"</formula>
    </cfRule>
    <cfRule type="cellIs" dxfId="28" priority="54" operator="equal">
      <formula>"공유지"</formula>
    </cfRule>
    <cfRule type="cellIs" dxfId="27" priority="55" operator="equal">
      <formula>"사유지"</formula>
    </cfRule>
  </conditionalFormatting>
  <conditionalFormatting sqref="AA223">
    <cfRule type="duplicateValues" dxfId="26" priority="56"/>
  </conditionalFormatting>
  <conditionalFormatting sqref="Y217">
    <cfRule type="cellIs" dxfId="25" priority="49" operator="equal">
      <formula>"국유지"</formula>
    </cfRule>
    <cfRule type="cellIs" dxfId="24" priority="50" operator="equal">
      <formula>"공유지"</formula>
    </cfRule>
    <cfRule type="cellIs" dxfId="23" priority="51" operator="equal">
      <formula>"사유지"</formula>
    </cfRule>
  </conditionalFormatting>
  <conditionalFormatting sqref="AA217">
    <cfRule type="duplicateValues" dxfId="22" priority="52"/>
  </conditionalFormatting>
  <conditionalFormatting sqref="Y221">
    <cfRule type="cellIs" dxfId="21" priority="45" operator="equal">
      <formula>"국유지"</formula>
    </cfRule>
    <cfRule type="cellIs" dxfId="20" priority="46" operator="equal">
      <formula>"공유지"</formula>
    </cfRule>
    <cfRule type="cellIs" dxfId="19" priority="47" operator="equal">
      <formula>"사유지"</formula>
    </cfRule>
  </conditionalFormatting>
  <conditionalFormatting sqref="AA221">
    <cfRule type="duplicateValues" dxfId="18" priority="48"/>
  </conditionalFormatting>
  <conditionalFormatting sqref="Y42">
    <cfRule type="cellIs" dxfId="17" priority="37" operator="equal">
      <formula>"국유지"</formula>
    </cfRule>
    <cfRule type="cellIs" dxfId="16" priority="38" operator="equal">
      <formula>"공유지"</formula>
    </cfRule>
    <cfRule type="cellIs" dxfId="15" priority="39" operator="equal">
      <formula>"사유지"</formula>
    </cfRule>
  </conditionalFormatting>
  <conditionalFormatting sqref="AA42">
    <cfRule type="duplicateValues" dxfId="14" priority="40"/>
  </conditionalFormatting>
  <conditionalFormatting sqref="Y67 Y227">
    <cfRule type="cellIs" dxfId="13" priority="33" operator="equal">
      <formula>"국유지"</formula>
    </cfRule>
    <cfRule type="cellIs" dxfId="12" priority="34" operator="equal">
      <formula>"공유지"</formula>
    </cfRule>
    <cfRule type="cellIs" dxfId="11" priority="35" operator="equal">
      <formula>"사유지"</formula>
    </cfRule>
  </conditionalFormatting>
  <conditionalFormatting sqref="AA227 AA67">
    <cfRule type="duplicateValues" dxfId="10" priority="36"/>
  </conditionalFormatting>
  <conditionalFormatting sqref="Y119">
    <cfRule type="cellIs" dxfId="9" priority="13" operator="equal">
      <formula>"국유지"</formula>
    </cfRule>
    <cfRule type="cellIs" dxfId="8" priority="14" operator="equal">
      <formula>"공유지"</formula>
    </cfRule>
    <cfRule type="cellIs" dxfId="7" priority="15" operator="equal">
      <formula>"사유지"</formula>
    </cfRule>
  </conditionalFormatting>
  <conditionalFormatting sqref="AA119">
    <cfRule type="duplicateValues" dxfId="6" priority="16"/>
  </conditionalFormatting>
  <conditionalFormatting sqref="Y212">
    <cfRule type="cellIs" dxfId="5" priority="1" operator="equal">
      <formula>"국유지"</formula>
    </cfRule>
    <cfRule type="cellIs" dxfId="4" priority="2" operator="equal">
      <formula>"공유지"</formula>
    </cfRule>
    <cfRule type="cellIs" dxfId="3" priority="3" operator="equal">
      <formula>"사유지"</formula>
    </cfRule>
  </conditionalFormatting>
  <conditionalFormatting sqref="AA212">
    <cfRule type="duplicateValues" dxfId="2" priority="4"/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view="pageBreakPreview" zoomScale="115" zoomScaleSheetLayoutView="115" workbookViewId="0">
      <pane ySplit="5" topLeftCell="A21" activePane="bottomLeft" state="frozen"/>
      <selection activeCell="L25" sqref="L25"/>
      <selection pane="bottomLeft" activeCell="L25" sqref="L25"/>
    </sheetView>
  </sheetViews>
  <sheetFormatPr defaultRowHeight="13.5"/>
  <cols>
    <col min="1" max="1" width="5.625" style="91" customWidth="1"/>
    <col min="2" max="2" width="5" style="91" bestFit="1" customWidth="1"/>
    <col min="3" max="3" width="4.75" style="91" bestFit="1" customWidth="1"/>
    <col min="4" max="4" width="9" style="91" customWidth="1"/>
    <col min="5" max="5" width="13.125" style="91" customWidth="1"/>
    <col min="6" max="6" width="15.875" style="91" bestFit="1" customWidth="1"/>
    <col min="7" max="7" width="9.875" style="91" customWidth="1"/>
    <col min="8" max="8" width="4.75" style="91" customWidth="1"/>
    <col min="9" max="9" width="10.625" style="100" customWidth="1"/>
    <col min="10" max="10" width="10.5" style="100" customWidth="1"/>
    <col min="11" max="11" width="11.25" style="100" customWidth="1"/>
    <col min="12" max="12" width="15.375" style="100" customWidth="1"/>
    <col min="13" max="13" width="17" style="101" customWidth="1"/>
    <col min="14" max="14" width="10.375" style="91" customWidth="1"/>
    <col min="15" max="15" width="7.875" style="91" customWidth="1"/>
    <col min="16" max="16" width="5.625" style="91" customWidth="1"/>
    <col min="17" max="16384" width="9" style="91"/>
  </cols>
  <sheetData>
    <row r="1" spans="1:17" s="78" customFormat="1" ht="52.35" customHeight="1">
      <c r="A1" s="201" t="s">
        <v>439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7" s="78" customFormat="1" ht="30" customHeight="1">
      <c r="A2" s="79"/>
      <c r="B2" s="79"/>
      <c r="C2" s="79"/>
      <c r="D2" s="79"/>
      <c r="E2" s="79"/>
      <c r="F2" s="80"/>
      <c r="G2" s="79"/>
      <c r="H2" s="79"/>
      <c r="I2" s="79"/>
      <c r="J2" s="79" t="s">
        <v>440</v>
      </c>
      <c r="K2" s="81" t="s">
        <v>440</v>
      </c>
      <c r="L2" s="202"/>
      <c r="M2" s="202"/>
      <c r="N2" s="202"/>
      <c r="O2" s="202"/>
      <c r="P2" s="202"/>
    </row>
    <row r="3" spans="1:17" s="85" customFormat="1" ht="30" customHeight="1" thickBot="1">
      <c r="A3" s="82" t="s">
        <v>441</v>
      </c>
      <c r="B3" s="82"/>
      <c r="C3" s="82"/>
      <c r="D3" s="82" t="s">
        <v>459</v>
      </c>
      <c r="E3" s="82"/>
      <c r="F3" s="82"/>
      <c r="G3" s="82"/>
      <c r="H3" s="82"/>
      <c r="I3" s="82"/>
      <c r="J3" s="82"/>
      <c r="K3" s="83"/>
      <c r="L3" s="202"/>
      <c r="M3" s="202"/>
      <c r="N3" s="202"/>
      <c r="O3" s="202"/>
      <c r="P3" s="202"/>
      <c r="Q3" s="84"/>
    </row>
    <row r="4" spans="1:17" s="87" customFormat="1" ht="20.100000000000001" customHeight="1">
      <c r="A4" s="203" t="s">
        <v>442</v>
      </c>
      <c r="B4" s="205" t="s">
        <v>12</v>
      </c>
      <c r="C4" s="206"/>
      <c r="D4" s="208" t="s">
        <v>8</v>
      </c>
      <c r="E4" s="197" t="s">
        <v>443</v>
      </c>
      <c r="F4" s="208" t="s">
        <v>444</v>
      </c>
      <c r="G4" s="197" t="s">
        <v>445</v>
      </c>
      <c r="H4" s="197"/>
      <c r="I4" s="195" t="s">
        <v>446</v>
      </c>
      <c r="J4" s="195"/>
      <c r="K4" s="195" t="s">
        <v>447</v>
      </c>
      <c r="L4" s="195"/>
      <c r="M4" s="196" t="s">
        <v>448</v>
      </c>
      <c r="N4" s="196"/>
      <c r="O4" s="197" t="s">
        <v>449</v>
      </c>
      <c r="P4" s="199" t="s">
        <v>6</v>
      </c>
      <c r="Q4" s="86"/>
    </row>
    <row r="5" spans="1:17" s="87" customFormat="1" ht="20.100000000000001" customHeight="1" thickBot="1">
      <c r="A5" s="204"/>
      <c r="B5" s="88" t="s">
        <v>450</v>
      </c>
      <c r="C5" s="88" t="s">
        <v>451</v>
      </c>
      <c r="D5" s="209"/>
      <c r="E5" s="207"/>
      <c r="F5" s="209"/>
      <c r="G5" s="207"/>
      <c r="H5" s="207"/>
      <c r="I5" s="89"/>
      <c r="J5" s="89"/>
      <c r="K5" s="90" t="s">
        <v>452</v>
      </c>
      <c r="L5" s="90" t="s">
        <v>453</v>
      </c>
      <c r="M5" s="88" t="s">
        <v>454</v>
      </c>
      <c r="N5" s="88" t="s">
        <v>455</v>
      </c>
      <c r="O5" s="198"/>
      <c r="P5" s="200"/>
    </row>
    <row r="6" spans="1:17" ht="20.100000000000001" customHeight="1">
      <c r="A6" s="102" t="s">
        <v>456</v>
      </c>
      <c r="B6" s="103" t="s">
        <v>457</v>
      </c>
      <c r="C6" s="103" t="s">
        <v>461</v>
      </c>
      <c r="D6" s="103" t="s">
        <v>462</v>
      </c>
      <c r="E6" s="103" t="s">
        <v>463</v>
      </c>
      <c r="F6" s="103" t="s">
        <v>473</v>
      </c>
      <c r="G6" s="134">
        <v>45</v>
      </c>
      <c r="H6" s="131" t="s">
        <v>482</v>
      </c>
      <c r="I6" s="104"/>
      <c r="J6" s="104"/>
      <c r="K6" s="105">
        <v>40000</v>
      </c>
      <c r="L6" s="106">
        <f>K6*G6</f>
        <v>1800000</v>
      </c>
      <c r="M6" s="107"/>
      <c r="N6" s="108"/>
      <c r="O6" s="108"/>
      <c r="P6" s="109"/>
    </row>
    <row r="7" spans="1:17" ht="20.100000000000001" customHeight="1">
      <c r="A7" s="117"/>
      <c r="B7" s="118"/>
      <c r="C7" s="118"/>
      <c r="D7" s="118"/>
      <c r="E7" s="118" t="s">
        <v>464</v>
      </c>
      <c r="F7" s="118" t="s">
        <v>474</v>
      </c>
      <c r="G7" s="135">
        <v>218.04</v>
      </c>
      <c r="H7" s="132" t="s">
        <v>482</v>
      </c>
      <c r="I7" s="119"/>
      <c r="J7" s="119"/>
      <c r="K7" s="120">
        <v>40000</v>
      </c>
      <c r="L7" s="121">
        <f t="shared" ref="L7:L15" si="0">K7*G7</f>
        <v>8721600</v>
      </c>
      <c r="M7" s="122"/>
      <c r="N7" s="123"/>
      <c r="O7" s="123"/>
      <c r="P7" s="124"/>
    </row>
    <row r="8" spans="1:17" ht="20.100000000000001" customHeight="1">
      <c r="A8" s="117"/>
      <c r="B8" s="118"/>
      <c r="C8" s="118"/>
      <c r="D8" s="118"/>
      <c r="E8" s="118" t="s">
        <v>465</v>
      </c>
      <c r="F8" s="118" t="s">
        <v>475</v>
      </c>
      <c r="G8" s="135">
        <v>1.76</v>
      </c>
      <c r="H8" s="132" t="s">
        <v>482</v>
      </c>
      <c r="I8" s="119"/>
      <c r="J8" s="119"/>
      <c r="K8" s="120">
        <v>40000</v>
      </c>
      <c r="L8" s="121">
        <f t="shared" si="0"/>
        <v>70400</v>
      </c>
      <c r="M8" s="122"/>
      <c r="N8" s="123"/>
      <c r="O8" s="123"/>
      <c r="P8" s="124"/>
    </row>
    <row r="9" spans="1:17" ht="20.100000000000001" customHeight="1">
      <c r="A9" s="117"/>
      <c r="B9" s="118"/>
      <c r="C9" s="118"/>
      <c r="D9" s="118"/>
      <c r="E9" s="118" t="s">
        <v>466</v>
      </c>
      <c r="F9" s="118" t="s">
        <v>476</v>
      </c>
      <c r="G9" s="135">
        <v>3.41</v>
      </c>
      <c r="H9" s="132" t="s">
        <v>482</v>
      </c>
      <c r="I9" s="119"/>
      <c r="J9" s="119"/>
      <c r="K9" s="120">
        <v>40000</v>
      </c>
      <c r="L9" s="121">
        <f t="shared" si="0"/>
        <v>136400</v>
      </c>
      <c r="M9" s="122"/>
      <c r="N9" s="123"/>
      <c r="O9" s="123"/>
      <c r="P9" s="124"/>
    </row>
    <row r="10" spans="1:17" ht="20.100000000000001" customHeight="1">
      <c r="A10" s="117"/>
      <c r="B10" s="118"/>
      <c r="C10" s="118"/>
      <c r="D10" s="118"/>
      <c r="E10" s="118" t="s">
        <v>467</v>
      </c>
      <c r="F10" s="118" t="s">
        <v>477</v>
      </c>
      <c r="G10" s="135">
        <v>6</v>
      </c>
      <c r="H10" s="132" t="s">
        <v>483</v>
      </c>
      <c r="I10" s="119"/>
      <c r="J10" s="119"/>
      <c r="K10" s="120">
        <v>9000</v>
      </c>
      <c r="L10" s="121">
        <f t="shared" si="0"/>
        <v>54000</v>
      </c>
      <c r="M10" s="122"/>
      <c r="N10" s="123"/>
      <c r="O10" s="123"/>
      <c r="P10" s="124"/>
    </row>
    <row r="11" spans="1:17" ht="20.100000000000001" customHeight="1">
      <c r="A11" s="117"/>
      <c r="B11" s="118"/>
      <c r="C11" s="118"/>
      <c r="D11" s="118"/>
      <c r="E11" s="118" t="s">
        <v>468</v>
      </c>
      <c r="F11" s="118" t="s">
        <v>478</v>
      </c>
      <c r="G11" s="135">
        <v>3</v>
      </c>
      <c r="H11" s="132" t="s">
        <v>482</v>
      </c>
      <c r="I11" s="119"/>
      <c r="J11" s="119"/>
      <c r="K11" s="120">
        <v>40000</v>
      </c>
      <c r="L11" s="121">
        <f t="shared" si="0"/>
        <v>120000</v>
      </c>
      <c r="M11" s="122"/>
      <c r="N11" s="123"/>
      <c r="O11" s="123"/>
      <c r="P11" s="124"/>
    </row>
    <row r="12" spans="1:17" ht="20.100000000000001" customHeight="1">
      <c r="A12" s="117"/>
      <c r="B12" s="118"/>
      <c r="C12" s="118"/>
      <c r="D12" s="118"/>
      <c r="E12" s="118" t="s">
        <v>469</v>
      </c>
      <c r="F12" s="118" t="s">
        <v>479</v>
      </c>
      <c r="G12" s="135">
        <v>1</v>
      </c>
      <c r="H12" s="133" t="s">
        <v>484</v>
      </c>
      <c r="I12" s="119"/>
      <c r="J12" s="119"/>
      <c r="K12" s="120"/>
      <c r="L12" s="121">
        <f t="shared" si="0"/>
        <v>0</v>
      </c>
      <c r="M12" s="122"/>
      <c r="N12" s="123"/>
      <c r="O12" s="123"/>
      <c r="P12" s="124"/>
    </row>
    <row r="13" spans="1:17" ht="20.100000000000001" customHeight="1">
      <c r="A13" s="117"/>
      <c r="B13" s="118"/>
      <c r="C13" s="118"/>
      <c r="D13" s="118"/>
      <c r="E13" s="118" t="s">
        <v>470</v>
      </c>
      <c r="F13" s="118" t="s">
        <v>480</v>
      </c>
      <c r="G13" s="135">
        <v>20</v>
      </c>
      <c r="H13" s="133" t="s">
        <v>485</v>
      </c>
      <c r="I13" s="119"/>
      <c r="J13" s="119"/>
      <c r="K13" s="120">
        <v>70000</v>
      </c>
      <c r="L13" s="121">
        <f t="shared" si="0"/>
        <v>1400000</v>
      </c>
      <c r="M13" s="122"/>
      <c r="N13" s="123"/>
      <c r="O13" s="123"/>
      <c r="P13" s="124"/>
    </row>
    <row r="14" spans="1:17" ht="20.100000000000001" customHeight="1">
      <c r="A14" s="117"/>
      <c r="B14" s="118"/>
      <c r="C14" s="118"/>
      <c r="D14" s="118"/>
      <c r="E14" s="118" t="s">
        <v>471</v>
      </c>
      <c r="F14" s="118" t="s">
        <v>481</v>
      </c>
      <c r="G14" s="135">
        <v>10</v>
      </c>
      <c r="H14" s="133" t="s">
        <v>485</v>
      </c>
      <c r="I14" s="119"/>
      <c r="J14" s="119"/>
      <c r="K14" s="120">
        <v>70000</v>
      </c>
      <c r="L14" s="121">
        <f t="shared" si="0"/>
        <v>700000</v>
      </c>
      <c r="M14" s="122"/>
      <c r="N14" s="123"/>
      <c r="O14" s="123"/>
      <c r="P14" s="124"/>
    </row>
    <row r="15" spans="1:17" ht="20.100000000000001" customHeight="1">
      <c r="A15" s="117"/>
      <c r="B15" s="118"/>
      <c r="C15" s="118"/>
      <c r="D15" s="118"/>
      <c r="E15" s="118" t="s">
        <v>472</v>
      </c>
      <c r="F15" s="118" t="s">
        <v>481</v>
      </c>
      <c r="G15" s="135">
        <v>10</v>
      </c>
      <c r="H15" s="133" t="s">
        <v>485</v>
      </c>
      <c r="I15" s="119"/>
      <c r="J15" s="119"/>
      <c r="K15" s="120">
        <v>70000</v>
      </c>
      <c r="L15" s="121">
        <f t="shared" si="0"/>
        <v>700000</v>
      </c>
      <c r="M15" s="122"/>
      <c r="N15" s="123"/>
      <c r="O15" s="123"/>
      <c r="P15" s="124"/>
    </row>
    <row r="16" spans="1:17" ht="20.100000000000001" customHeight="1" thickBot="1">
      <c r="A16" s="117"/>
      <c r="B16" s="118"/>
      <c r="C16" s="118"/>
      <c r="D16" s="118"/>
      <c r="E16" s="118"/>
      <c r="F16" s="118"/>
      <c r="G16" s="135"/>
      <c r="H16" s="133"/>
      <c r="I16" s="119"/>
      <c r="J16" s="119"/>
      <c r="K16" s="120"/>
      <c r="L16" s="121"/>
      <c r="M16" s="122"/>
      <c r="N16" s="123"/>
      <c r="O16" s="123"/>
      <c r="P16" s="124"/>
    </row>
    <row r="17" spans="1:16" ht="20.100000000000001" customHeight="1" thickBot="1">
      <c r="A17" s="210" t="s">
        <v>460</v>
      </c>
      <c r="B17" s="211"/>
      <c r="C17" s="92"/>
      <c r="D17" s="93"/>
      <c r="E17" s="93"/>
      <c r="F17" s="93"/>
      <c r="G17" s="94"/>
      <c r="H17" s="93"/>
      <c r="I17" s="95"/>
      <c r="J17" s="95"/>
      <c r="K17" s="95"/>
      <c r="L17" s="96">
        <f>SUM(L6:L16)</f>
        <v>13702400</v>
      </c>
      <c r="M17" s="97"/>
      <c r="N17" s="93"/>
      <c r="O17" s="98"/>
      <c r="P17" s="99"/>
    </row>
    <row r="18" spans="1:16" ht="20.100000000000001" customHeight="1">
      <c r="A18" s="102" t="s">
        <v>488</v>
      </c>
      <c r="B18" s="103" t="s">
        <v>457</v>
      </c>
      <c r="C18" s="103" t="s">
        <v>461</v>
      </c>
      <c r="D18" s="103" t="s">
        <v>487</v>
      </c>
      <c r="E18" s="103" t="s">
        <v>486</v>
      </c>
      <c r="F18" s="103" t="s">
        <v>489</v>
      </c>
      <c r="G18" s="134">
        <v>7.44</v>
      </c>
      <c r="H18" s="131" t="s">
        <v>482</v>
      </c>
      <c r="I18" s="104"/>
      <c r="J18" s="104"/>
      <c r="K18" s="105">
        <v>40000</v>
      </c>
      <c r="L18" s="106">
        <f>K18*G18</f>
        <v>297600</v>
      </c>
      <c r="M18" s="122"/>
      <c r="N18" s="123"/>
      <c r="O18" s="123"/>
      <c r="P18" s="124"/>
    </row>
    <row r="19" spans="1:16" ht="20.100000000000001" customHeight="1">
      <c r="A19" s="117"/>
      <c r="B19" s="118"/>
      <c r="C19" s="118"/>
      <c r="D19" s="118"/>
      <c r="E19" s="118" t="s">
        <v>486</v>
      </c>
      <c r="F19" s="118" t="s">
        <v>490</v>
      </c>
      <c r="G19" s="135">
        <v>22.32</v>
      </c>
      <c r="H19" s="132" t="s">
        <v>482</v>
      </c>
      <c r="I19" s="119"/>
      <c r="J19" s="119"/>
      <c r="K19" s="120">
        <v>40000</v>
      </c>
      <c r="L19" s="121">
        <f t="shared" ref="L19:L20" si="1">K19*G19</f>
        <v>892800</v>
      </c>
      <c r="M19" s="110"/>
      <c r="N19" s="111"/>
      <c r="O19" s="111"/>
      <c r="P19" s="112"/>
    </row>
    <row r="20" spans="1:16" ht="20.100000000000001" customHeight="1">
      <c r="A20" s="117"/>
      <c r="B20" s="118"/>
      <c r="C20" s="118"/>
      <c r="D20" s="118"/>
      <c r="E20" s="118" t="s">
        <v>486</v>
      </c>
      <c r="F20" s="118" t="s">
        <v>491</v>
      </c>
      <c r="G20" s="135">
        <v>0.77</v>
      </c>
      <c r="H20" s="132" t="s">
        <v>482</v>
      </c>
      <c r="I20" s="119"/>
      <c r="J20" s="119"/>
      <c r="K20" s="120">
        <v>40000</v>
      </c>
      <c r="L20" s="121">
        <f t="shared" si="1"/>
        <v>30800</v>
      </c>
      <c r="M20" s="110"/>
      <c r="N20" s="111"/>
      <c r="O20" s="111"/>
      <c r="P20" s="112"/>
    </row>
    <row r="21" spans="1:16" ht="20.100000000000001" customHeight="1" thickBot="1">
      <c r="A21" s="125"/>
      <c r="B21" s="116"/>
      <c r="C21" s="116"/>
      <c r="D21" s="116"/>
      <c r="E21" s="116"/>
      <c r="F21" s="116"/>
      <c r="G21" s="126"/>
      <c r="H21" s="127"/>
      <c r="I21" s="128"/>
      <c r="J21" s="128"/>
      <c r="K21" s="129"/>
      <c r="L21" s="136"/>
      <c r="M21" s="137"/>
      <c r="N21" s="138"/>
      <c r="O21" s="138"/>
      <c r="P21" s="130"/>
    </row>
    <row r="22" spans="1:16" ht="20.100000000000001" customHeight="1" thickBot="1">
      <c r="A22" s="210" t="s">
        <v>460</v>
      </c>
      <c r="B22" s="211"/>
      <c r="C22" s="92"/>
      <c r="D22" s="93"/>
      <c r="E22" s="93"/>
      <c r="F22" s="93"/>
      <c r="G22" s="94"/>
      <c r="H22" s="93"/>
      <c r="I22" s="95"/>
      <c r="J22" s="95"/>
      <c r="K22" s="95"/>
      <c r="L22" s="96">
        <f>SUM(L18:L21)</f>
        <v>1221200</v>
      </c>
      <c r="M22" s="97"/>
      <c r="N22" s="93"/>
      <c r="O22" s="98"/>
      <c r="P22" s="99"/>
    </row>
    <row r="23" spans="1:16" ht="20.100000000000001" customHeight="1">
      <c r="A23" s="102" t="s">
        <v>492</v>
      </c>
      <c r="B23" s="103" t="s">
        <v>457</v>
      </c>
      <c r="C23" s="103" t="s">
        <v>461</v>
      </c>
      <c r="D23" s="103" t="s">
        <v>493</v>
      </c>
      <c r="E23" s="103" t="s">
        <v>486</v>
      </c>
      <c r="F23" s="103" t="s">
        <v>494</v>
      </c>
      <c r="G23" s="134">
        <v>11.34</v>
      </c>
      <c r="H23" s="131" t="s">
        <v>482</v>
      </c>
      <c r="I23" s="104"/>
      <c r="J23" s="104"/>
      <c r="K23" s="105">
        <v>40000</v>
      </c>
      <c r="L23" s="106">
        <f>K23*G23</f>
        <v>453600</v>
      </c>
      <c r="M23" s="140"/>
      <c r="N23" s="139"/>
      <c r="O23" s="141"/>
      <c r="P23" s="142"/>
    </row>
    <row r="24" spans="1:16" ht="20.100000000000001" customHeight="1">
      <c r="A24" s="117"/>
      <c r="B24" s="118"/>
      <c r="C24" s="118"/>
      <c r="D24" s="118"/>
      <c r="E24" s="118" t="s">
        <v>486</v>
      </c>
      <c r="F24" s="118" t="s">
        <v>495</v>
      </c>
      <c r="G24" s="135">
        <v>10.92</v>
      </c>
      <c r="H24" s="132" t="s">
        <v>482</v>
      </c>
      <c r="I24" s="119"/>
      <c r="J24" s="119"/>
      <c r="K24" s="120">
        <v>40000</v>
      </c>
      <c r="L24" s="121">
        <f t="shared" ref="L24:L25" si="2">K24*G24</f>
        <v>436800</v>
      </c>
      <c r="M24" s="140"/>
      <c r="N24" s="139"/>
      <c r="O24" s="141"/>
      <c r="P24" s="142"/>
    </row>
    <row r="25" spans="1:16" ht="20.100000000000001" customHeight="1">
      <c r="A25" s="117"/>
      <c r="B25" s="118"/>
      <c r="C25" s="118"/>
      <c r="D25" s="118"/>
      <c r="E25" s="118" t="s">
        <v>486</v>
      </c>
      <c r="F25" s="118" t="s">
        <v>496</v>
      </c>
      <c r="G25" s="135">
        <v>205.38</v>
      </c>
      <c r="H25" s="132" t="s">
        <v>482</v>
      </c>
      <c r="I25" s="119"/>
      <c r="J25" s="119"/>
      <c r="K25" s="120">
        <v>40000</v>
      </c>
      <c r="L25" s="121">
        <f t="shared" si="2"/>
        <v>8215200</v>
      </c>
      <c r="M25" s="110"/>
      <c r="N25" s="111"/>
      <c r="O25" s="111"/>
      <c r="P25" s="112"/>
    </row>
    <row r="26" spans="1:16" ht="20.100000000000001" customHeight="1" thickBot="1">
      <c r="A26" s="125"/>
      <c r="B26" s="116"/>
      <c r="C26" s="116"/>
      <c r="D26" s="116"/>
      <c r="E26" s="116"/>
      <c r="F26" s="116"/>
      <c r="G26" s="126"/>
      <c r="H26" s="127"/>
      <c r="I26" s="128"/>
      <c r="J26" s="128"/>
      <c r="K26" s="129"/>
      <c r="L26" s="136"/>
      <c r="M26" s="113"/>
      <c r="N26" s="114"/>
      <c r="O26" s="114"/>
      <c r="P26" s="115"/>
    </row>
    <row r="27" spans="1:16" ht="20.100000000000001" customHeight="1" thickBot="1">
      <c r="A27" s="210" t="s">
        <v>460</v>
      </c>
      <c r="B27" s="211"/>
      <c r="C27" s="92"/>
      <c r="D27" s="93"/>
      <c r="E27" s="93"/>
      <c r="F27" s="93"/>
      <c r="G27" s="94"/>
      <c r="H27" s="93"/>
      <c r="I27" s="95"/>
      <c r="J27" s="95"/>
      <c r="K27" s="95"/>
      <c r="L27" s="96">
        <f>SUM(L23:L26)</f>
        <v>9105600</v>
      </c>
      <c r="M27" s="97"/>
      <c r="N27" s="93"/>
      <c r="O27" s="98"/>
      <c r="P27" s="99"/>
    </row>
    <row r="28" spans="1:16" ht="20.100000000000001" customHeight="1" thickBot="1">
      <c r="A28" s="210" t="s">
        <v>458</v>
      </c>
      <c r="B28" s="211"/>
      <c r="C28" s="92"/>
      <c r="D28" s="93"/>
      <c r="E28" s="93"/>
      <c r="F28" s="93"/>
      <c r="G28" s="94"/>
      <c r="H28" s="93"/>
      <c r="I28" s="95"/>
      <c r="J28" s="95"/>
      <c r="K28" s="95"/>
      <c r="L28" s="96">
        <f>L17+L22+L27</f>
        <v>24029200</v>
      </c>
      <c r="M28" s="97"/>
      <c r="N28" s="93"/>
      <c r="O28" s="98"/>
      <c r="P28" s="99"/>
    </row>
  </sheetData>
  <mergeCells count="18">
    <mergeCell ref="A28:B28"/>
    <mergeCell ref="D4:D5"/>
    <mergeCell ref="A17:B17"/>
    <mergeCell ref="A22:B22"/>
    <mergeCell ref="A27:B27"/>
    <mergeCell ref="K4:L4"/>
    <mergeCell ref="M4:N4"/>
    <mergeCell ref="O4:O5"/>
    <mergeCell ref="P4:P5"/>
    <mergeCell ref="A1:P1"/>
    <mergeCell ref="L2:P2"/>
    <mergeCell ref="L3:P3"/>
    <mergeCell ref="A4:A5"/>
    <mergeCell ref="B4:C4"/>
    <mergeCell ref="E4:E5"/>
    <mergeCell ref="F4:F5"/>
    <mergeCell ref="G4:H5"/>
    <mergeCell ref="I4:J4"/>
  </mergeCells>
  <phoneticPr fontId="7" type="noConversion"/>
  <conditionalFormatting sqref="I5:J5">
    <cfRule type="expression" dxfId="1" priority="1" stopIfTrue="1">
      <formula>MOD(ROW(),15)-3=0</formula>
    </cfRule>
    <cfRule type="expression" dxfId="0" priority="2" stopIfTrue="1">
      <formula>MOD(ROW(),15)-3=1</formula>
    </cfRule>
  </conditionalFormatting>
  <printOptions horizontalCentered="1"/>
  <pageMargins left="0.39370078740157483" right="0.23622047244094491" top="0.39370078740157483" bottom="0.39370078740157483" header="0.39370078740157483" footer="0.39370078740157483"/>
  <pageSetup paperSize="9" scale="8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편입용지조서(지분분할)</vt:lpstr>
      <vt:lpstr>총괄조서(보상금비교)</vt:lpstr>
      <vt:lpstr>지장물</vt:lpstr>
      <vt:lpstr>지장물!Print_Area</vt:lpstr>
      <vt:lpstr>'총괄조서(보상금비교)'!Print_Area</vt:lpstr>
      <vt:lpstr>'편입용지조서(지분분할)'!Print_Area</vt:lpstr>
      <vt:lpstr>지장물!Print_Titles</vt:lpstr>
      <vt:lpstr>'총괄조서(보상금비교)'!Print_Titles</vt:lpstr>
      <vt:lpstr>'편입용지조서(지분분할)'!Print_Titles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박재영</dc:creator>
  <cp:lastModifiedBy>USER</cp:lastModifiedBy>
  <cp:lastPrinted>2020-03-12T05:40:06Z</cp:lastPrinted>
  <dcterms:created xsi:type="dcterms:W3CDTF">2013-09-24T12:24:37Z</dcterms:created>
  <dcterms:modified xsi:type="dcterms:W3CDTF">2020-03-12T05:40:16Z</dcterms:modified>
</cp:coreProperties>
</file>