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90" windowWidth="15480" windowHeight="11640"/>
  </bookViews>
  <sheets>
    <sheet name="유형별" sheetId="5" r:id="rId1"/>
    <sheet name="수행기관별" sheetId="4" r:id="rId2"/>
  </sheets>
  <definedNames>
    <definedName name="_xlnm.Print_Area" localSheetId="1">수행기관별!$A$1:$I$65</definedName>
    <definedName name="_xlnm.Print_Area" localSheetId="0">유형별!$A$1:$H$66</definedName>
  </definedNames>
  <calcPr calcId="145621"/>
</workbook>
</file>

<file path=xl/calcChain.xml><?xml version="1.0" encoding="utf-8"?>
<calcChain xmlns="http://schemas.openxmlformats.org/spreadsheetml/2006/main">
  <c r="L53" i="4" l="1"/>
  <c r="K53" i="4"/>
  <c r="E50" i="5" l="1"/>
  <c r="G50" i="5" s="1"/>
  <c r="E45" i="4"/>
  <c r="G45" i="4"/>
  <c r="G66" i="5" l="1"/>
  <c r="G65" i="5"/>
  <c r="G63" i="5"/>
  <c r="E31" i="5"/>
  <c r="E29" i="5"/>
  <c r="G30" i="5"/>
  <c r="G28" i="5" s="1"/>
  <c r="G31" i="5"/>
  <c r="G32" i="5"/>
  <c r="G33" i="5"/>
  <c r="F30" i="5"/>
  <c r="E30" i="5" s="1"/>
  <c r="F31" i="5"/>
  <c r="F32" i="5"/>
  <c r="E32" i="5" s="1"/>
  <c r="F33" i="5"/>
  <c r="E33" i="5" s="1"/>
  <c r="G29" i="5"/>
  <c r="F29" i="5"/>
  <c r="D28" i="5"/>
  <c r="D6" i="5"/>
  <c r="F7" i="5"/>
  <c r="G7" i="5"/>
  <c r="F8" i="5"/>
  <c r="G8" i="5"/>
  <c r="F9" i="5"/>
  <c r="G9" i="5"/>
  <c r="F10" i="5"/>
  <c r="G10" i="5"/>
  <c r="F11" i="5"/>
  <c r="G11" i="5"/>
  <c r="F12" i="5"/>
  <c r="G12" i="5"/>
  <c r="F13" i="5"/>
  <c r="G13" i="5"/>
  <c r="F14" i="5"/>
  <c r="G14" i="5"/>
  <c r="F15" i="5"/>
  <c r="G15" i="5"/>
  <c r="F16" i="5"/>
  <c r="G16" i="5"/>
  <c r="F17" i="5"/>
  <c r="G17" i="5"/>
  <c r="F18" i="5"/>
  <c r="G18" i="5"/>
  <c r="F19" i="5"/>
  <c r="G19" i="5"/>
  <c r="F20" i="5"/>
  <c r="G20" i="5"/>
  <c r="F21" i="5"/>
  <c r="G21" i="5"/>
  <c r="F22" i="5"/>
  <c r="G22" i="5"/>
  <c r="F23" i="5"/>
  <c r="G23" i="5"/>
  <c r="F24" i="5"/>
  <c r="G24" i="5"/>
  <c r="F25" i="5"/>
  <c r="G25" i="5"/>
  <c r="F26" i="5"/>
  <c r="G26" i="5"/>
  <c r="F27" i="5"/>
  <c r="G27" i="5"/>
  <c r="G62" i="4"/>
  <c r="G63" i="4"/>
  <c r="F62" i="4"/>
  <c r="F63" i="4"/>
  <c r="E63" i="4" s="1"/>
  <c r="F33" i="4"/>
  <c r="E33" i="4" s="1"/>
  <c r="G33" i="4"/>
  <c r="G29" i="4"/>
  <c r="G30" i="4"/>
  <c r="G31" i="4"/>
  <c r="G32" i="4"/>
  <c r="F29" i="4"/>
  <c r="F30" i="4"/>
  <c r="F31" i="4"/>
  <c r="F32" i="4"/>
  <c r="G28" i="4"/>
  <c r="F28" i="4"/>
  <c r="E17" i="4"/>
  <c r="G17" i="4"/>
  <c r="F17" i="4"/>
  <c r="E28" i="5" l="1"/>
  <c r="F28" i="5"/>
  <c r="E25" i="5"/>
  <c r="E16" i="5"/>
  <c r="E23" i="5"/>
  <c r="E21" i="5"/>
  <c r="E17" i="5"/>
  <c r="E13" i="5"/>
  <c r="E9" i="5"/>
  <c r="E7" i="5"/>
  <c r="E14" i="5"/>
  <c r="E26" i="5"/>
  <c r="E19" i="5"/>
  <c r="E12" i="5"/>
  <c r="E10" i="5"/>
  <c r="E24" i="5"/>
  <c r="E22" i="5"/>
  <c r="E15" i="5"/>
  <c r="E8" i="5"/>
  <c r="E27" i="5"/>
  <c r="E20" i="5"/>
  <c r="E18" i="5"/>
  <c r="E11" i="5"/>
  <c r="G6" i="5"/>
  <c r="F6" i="5"/>
  <c r="G15" i="4"/>
  <c r="F15" i="4"/>
  <c r="G11" i="4"/>
  <c r="F11" i="4"/>
  <c r="E11" i="4" s="1"/>
  <c r="G10" i="4"/>
  <c r="F10" i="4"/>
  <c r="G9" i="4"/>
  <c r="F9" i="4"/>
  <c r="G8" i="4"/>
  <c r="F8" i="4"/>
  <c r="E6" i="5" l="1"/>
  <c r="G25" i="4"/>
  <c r="F25" i="4"/>
  <c r="G24" i="4"/>
  <c r="F24" i="4"/>
  <c r="G22" i="4"/>
  <c r="F22" i="4"/>
  <c r="G21" i="4"/>
  <c r="F21" i="4"/>
  <c r="E25" i="4" l="1"/>
  <c r="E56" i="5"/>
  <c r="G56" i="5" s="1"/>
  <c r="E55" i="5"/>
  <c r="G55" i="5" s="1"/>
  <c r="E54" i="5"/>
  <c r="G54" i="5" s="1"/>
  <c r="E53" i="5"/>
  <c r="G53" i="5" s="1"/>
  <c r="E52" i="5"/>
  <c r="G52" i="5" s="1"/>
  <c r="E51" i="5"/>
  <c r="G51" i="5" s="1"/>
  <c r="E49" i="5"/>
  <c r="G49" i="5" s="1"/>
  <c r="G62" i="5"/>
  <c r="E62" i="5" s="1"/>
  <c r="G52" i="4"/>
  <c r="E52" i="4" s="1"/>
  <c r="G53" i="4"/>
  <c r="E53" i="4" s="1"/>
  <c r="G51" i="4"/>
  <c r="E51" i="4" s="1"/>
  <c r="G50" i="4"/>
  <c r="E50" i="4" s="1"/>
  <c r="G49" i="4"/>
  <c r="E49" i="4" s="1"/>
  <c r="G48" i="4"/>
  <c r="E48" i="4" s="1"/>
  <c r="G47" i="4"/>
  <c r="E47" i="4" s="1"/>
  <c r="G46" i="4"/>
  <c r="E46" i="4" s="1"/>
  <c r="G54" i="4"/>
  <c r="G36" i="4"/>
  <c r="G37" i="4"/>
  <c r="G38" i="4"/>
  <c r="G39" i="4"/>
  <c r="G40" i="4"/>
  <c r="G41" i="4"/>
  <c r="G42" i="4"/>
  <c r="G43" i="4"/>
  <c r="G44" i="4"/>
  <c r="G35" i="4"/>
  <c r="G35" i="5" l="1"/>
  <c r="F35" i="5"/>
  <c r="D34" i="5"/>
  <c r="G36" i="5"/>
  <c r="F36" i="5"/>
  <c r="F34" i="5" l="1"/>
  <c r="G34" i="5"/>
  <c r="E36" i="5"/>
  <c r="G64" i="4"/>
  <c r="F64" i="4"/>
  <c r="F23" i="4"/>
  <c r="G23" i="4"/>
  <c r="G59" i="4" l="1"/>
  <c r="F59" i="4"/>
  <c r="G61" i="4"/>
  <c r="F61" i="4"/>
  <c r="G58" i="4"/>
  <c r="F58" i="4"/>
  <c r="G57" i="4"/>
  <c r="F57" i="4"/>
  <c r="G56" i="4"/>
  <c r="F56" i="4"/>
  <c r="E61" i="4" l="1"/>
  <c r="G14" i="4" l="1"/>
  <c r="E34" i="4"/>
  <c r="E35" i="4"/>
  <c r="E36" i="4"/>
  <c r="E37" i="4"/>
  <c r="E38" i="4"/>
  <c r="E39" i="4"/>
  <c r="E40" i="4"/>
  <c r="E41" i="4"/>
  <c r="E42" i="4"/>
  <c r="E43" i="4"/>
  <c r="E44" i="4"/>
  <c r="E54" i="4"/>
  <c r="E19" i="4"/>
  <c r="E63" i="5"/>
  <c r="G58" i="5"/>
  <c r="F58" i="5"/>
  <c r="F5" i="5" s="1"/>
  <c r="D58" i="5" l="1"/>
  <c r="D14" i="4"/>
  <c r="E40" i="5" l="1"/>
  <c r="G40" i="5" s="1"/>
  <c r="E41" i="5"/>
  <c r="G41" i="5" s="1"/>
  <c r="E42" i="5"/>
  <c r="G42" i="5" s="1"/>
  <c r="E43" i="5"/>
  <c r="G43" i="5" s="1"/>
  <c r="E44" i="5"/>
  <c r="G44" i="5" s="1"/>
  <c r="E45" i="5"/>
  <c r="G45" i="5" s="1"/>
  <c r="E46" i="5"/>
  <c r="G46" i="5" s="1"/>
  <c r="E47" i="5"/>
  <c r="G47" i="5" s="1"/>
  <c r="E48" i="5"/>
  <c r="G48" i="5" s="1"/>
  <c r="E57" i="5"/>
  <c r="G57" i="5" s="1"/>
  <c r="E39" i="5"/>
  <c r="G39" i="5" s="1"/>
  <c r="G55" i="4" l="1"/>
  <c r="E66" i="5"/>
  <c r="E65" i="5"/>
  <c r="E61" i="5"/>
  <c r="E60" i="5"/>
  <c r="E59" i="5"/>
  <c r="E38" i="5"/>
  <c r="E35" i="5"/>
  <c r="E56" i="4"/>
  <c r="E57" i="4"/>
  <c r="E58" i="4"/>
  <c r="E59" i="4"/>
  <c r="E60" i="4"/>
  <c r="E62" i="4"/>
  <c r="E65" i="4"/>
  <c r="E64" i="4"/>
  <c r="E29" i="4"/>
  <c r="E30" i="4"/>
  <c r="E31" i="4"/>
  <c r="E32" i="4"/>
  <c r="E28" i="4"/>
  <c r="E22" i="4"/>
  <c r="E23" i="4"/>
  <c r="E24" i="4"/>
  <c r="E26" i="4"/>
  <c r="E21" i="4"/>
  <c r="E16" i="4"/>
  <c r="E18" i="4"/>
  <c r="E15" i="4"/>
  <c r="E8" i="4"/>
  <c r="E9" i="4"/>
  <c r="E10" i="4"/>
  <c r="E12" i="4"/>
  <c r="E13" i="4"/>
  <c r="E7" i="4"/>
  <c r="F14" i="4"/>
  <c r="E34" i="5" l="1"/>
  <c r="E14" i="4"/>
  <c r="E58" i="5"/>
  <c r="E6" i="4"/>
  <c r="G27" i="4"/>
  <c r="F27" i="4"/>
  <c r="E27" i="4"/>
  <c r="D27" i="4"/>
  <c r="G64" i="5" l="1"/>
  <c r="F64" i="5"/>
  <c r="E64" i="5"/>
  <c r="D64" i="5"/>
  <c r="E37" i="5"/>
  <c r="G37" i="5"/>
  <c r="F37" i="5"/>
  <c r="D37" i="5"/>
  <c r="D5" i="5" s="1"/>
  <c r="G6" i="4"/>
  <c r="F6" i="4"/>
  <c r="D6" i="4"/>
  <c r="E5" i="5" l="1"/>
  <c r="G5" i="5"/>
  <c r="E20" i="4"/>
  <c r="G20" i="4"/>
  <c r="G5" i="4" s="1"/>
  <c r="F20" i="4"/>
  <c r="D20" i="4"/>
  <c r="F55" i="4"/>
  <c r="E55" i="4"/>
  <c r="D55" i="4"/>
  <c r="D5" i="4" l="1"/>
  <c r="F5" i="4"/>
  <c r="E5" i="4"/>
</calcChain>
</file>

<file path=xl/sharedStrings.xml><?xml version="1.0" encoding="utf-8"?>
<sst xmlns="http://schemas.openxmlformats.org/spreadsheetml/2006/main" count="284" uniqueCount="170">
  <si>
    <t>구 분</t>
  </si>
  <si>
    <t>사 업 명</t>
  </si>
  <si>
    <t>사업비(천원)</t>
  </si>
  <si>
    <t>계</t>
  </si>
  <si>
    <t>인건비</t>
  </si>
  <si>
    <t>부대경비</t>
  </si>
  <si>
    <t>참여인원
(명)</t>
    <phoneticPr fontId="1" type="noConversion"/>
  </si>
  <si>
    <t>전담인력</t>
    <phoneticPr fontId="1" type="noConversion"/>
  </si>
  <si>
    <t>총 계</t>
    <phoneticPr fontId="1" type="noConversion"/>
  </si>
  <si>
    <t>사업유형</t>
    <phoneticPr fontId="1" type="noConversion"/>
  </si>
  <si>
    <r>
      <t>실버인력
뱅크</t>
    </r>
    <r>
      <rPr>
        <b/>
        <sz val="12"/>
        <color indexed="8"/>
        <rFont val="굴림"/>
        <family val="3"/>
        <charset val="129"/>
      </rPr>
      <t xml:space="preserve">
</t>
    </r>
    <phoneticPr fontId="10" type="noConversion"/>
  </si>
  <si>
    <t>실버도우미</t>
    <phoneticPr fontId="10" type="noConversion"/>
  </si>
  <si>
    <t>환경수호대</t>
    <phoneticPr fontId="10" type="noConversion"/>
  </si>
  <si>
    <t>모니터링단</t>
    <phoneticPr fontId="10" type="noConversion"/>
  </si>
  <si>
    <t>문화예술나누리</t>
    <phoneticPr fontId="10" type="noConversion"/>
  </si>
  <si>
    <t>남부
노인
복지관</t>
    <phoneticPr fontId="10" type="noConversion"/>
  </si>
  <si>
    <t>1명</t>
    <phoneticPr fontId="10" type="noConversion"/>
  </si>
  <si>
    <t>실버영양지킴이</t>
    <phoneticPr fontId="10" type="noConversion"/>
  </si>
  <si>
    <t>스쿨존안전지킴이</t>
    <phoneticPr fontId="10" type="noConversion"/>
  </si>
  <si>
    <t>실버공동작업장</t>
    <phoneticPr fontId="10" type="noConversion"/>
  </si>
  <si>
    <t>나래울  
복합복지
타운</t>
    <phoneticPr fontId="1" type="noConversion"/>
  </si>
  <si>
    <t>2명</t>
    <phoneticPr fontId="1" type="noConversion"/>
  </si>
  <si>
    <t>클린정류장지킴이</t>
    <phoneticPr fontId="1" type="noConversion"/>
  </si>
  <si>
    <t>스쿨죤지킴이</t>
    <phoneticPr fontId="1" type="noConversion"/>
  </si>
  <si>
    <t>아름다운동행</t>
    <phoneticPr fontId="1" type="noConversion"/>
  </si>
  <si>
    <t>행복배달택배</t>
    <phoneticPr fontId="1" type="noConversion"/>
  </si>
  <si>
    <t>행복한나래울공동작업장</t>
    <phoneticPr fontId="1" type="noConversion"/>
  </si>
  <si>
    <t>수행기관</t>
  </si>
  <si>
    <t>소 계</t>
  </si>
  <si>
    <t>실버인력뱅크</t>
  </si>
  <si>
    <t>시니어클럽</t>
  </si>
  <si>
    <t>나래울 복합복지타운</t>
  </si>
  <si>
    <t>주차단속보안관</t>
    <phoneticPr fontId="1" type="noConversion"/>
  </si>
  <si>
    <t>초록거리지킴이</t>
    <phoneticPr fontId="1" type="noConversion"/>
  </si>
  <si>
    <t>금연서포터즈</t>
    <phoneticPr fontId="1" type="noConversion"/>
  </si>
  <si>
    <t>건강놀이강사파견</t>
    <phoneticPr fontId="1" type="noConversion"/>
  </si>
  <si>
    <t>퓨어토이</t>
    <phoneticPr fontId="1" type="noConversion"/>
  </si>
  <si>
    <t>노노카페 커피앤 1호점</t>
    <phoneticPr fontId="1" type="noConversion"/>
  </si>
  <si>
    <t>노노카페 커피앤 2호점</t>
    <phoneticPr fontId="1" type="noConversion"/>
  </si>
  <si>
    <t>노노카페 커피앤 3호점</t>
    <phoneticPr fontId="1" type="noConversion"/>
  </si>
  <si>
    <t>노노카페 커피앤 4호점</t>
    <phoneticPr fontId="1" type="noConversion"/>
  </si>
  <si>
    <t>노노카페 커피앤 7호점</t>
    <phoneticPr fontId="1" type="noConversion"/>
  </si>
  <si>
    <t>노노카페 커피앤 8호점</t>
    <phoneticPr fontId="1" type="noConversion"/>
  </si>
  <si>
    <t>노노카페 커피앤 10호점</t>
    <phoneticPr fontId="1" type="noConversion"/>
  </si>
  <si>
    <t>노노카페 커피앤 11호점</t>
    <phoneticPr fontId="1" type="noConversion"/>
  </si>
  <si>
    <t>노노카페 커피앤 12호점</t>
    <phoneticPr fontId="1" type="noConversion"/>
  </si>
  <si>
    <t>화성시니어
클럽</t>
    <phoneticPr fontId="1" type="noConversion"/>
  </si>
  <si>
    <t>(사)대한노인회 
화성시지회</t>
    <phoneticPr fontId="1" type="noConversion"/>
  </si>
  <si>
    <t>1명</t>
    <phoneticPr fontId="1" type="noConversion"/>
  </si>
  <si>
    <t>클린정류장 사업</t>
    <phoneticPr fontId="1" type="noConversion"/>
  </si>
  <si>
    <t xml:space="preserve">비고
</t>
    <phoneticPr fontId="1" type="noConversion"/>
  </si>
  <si>
    <t>참여인원
(명)</t>
    <phoneticPr fontId="1" type="noConversion"/>
  </si>
  <si>
    <t>총 계</t>
    <phoneticPr fontId="1" type="noConversion"/>
  </si>
  <si>
    <t>클린정류장지킴이</t>
    <phoneticPr fontId="1" type="noConversion"/>
  </si>
  <si>
    <t>나래울  복합복지타운</t>
    <phoneticPr fontId="1" type="noConversion"/>
  </si>
  <si>
    <t>클린정류장 사업</t>
    <phoneticPr fontId="1" type="noConversion"/>
  </si>
  <si>
    <t>대한노인회 화성시지회</t>
    <phoneticPr fontId="1" type="noConversion"/>
  </si>
  <si>
    <t>실버영양지킴이</t>
    <phoneticPr fontId="10" type="noConversion"/>
  </si>
  <si>
    <t>화성시남부노인복지관</t>
    <phoneticPr fontId="1" type="noConversion"/>
  </si>
  <si>
    <t>스쿨존안전지킴이</t>
    <phoneticPr fontId="10" type="noConversion"/>
  </si>
  <si>
    <t>주차단속보안관</t>
    <phoneticPr fontId="1" type="noConversion"/>
  </si>
  <si>
    <t>초록거리지킴이</t>
    <phoneticPr fontId="1" type="noConversion"/>
  </si>
  <si>
    <t>실버도우미</t>
    <phoneticPr fontId="10" type="noConversion"/>
  </si>
  <si>
    <t>환경수호대</t>
    <phoneticPr fontId="10" type="noConversion"/>
  </si>
  <si>
    <t>나래울 복합복지타운</t>
    <phoneticPr fontId="1" type="noConversion"/>
  </si>
  <si>
    <t>금연서포터즈</t>
    <phoneticPr fontId="1" type="noConversion"/>
  </si>
  <si>
    <t>건강놀이강사파견</t>
    <phoneticPr fontId="1" type="noConversion"/>
  </si>
  <si>
    <t>모니터링단</t>
    <phoneticPr fontId="10" type="noConversion"/>
  </si>
  <si>
    <t>실버인력뱅크</t>
    <phoneticPr fontId="1" type="noConversion"/>
  </si>
  <si>
    <t>문화예술나누리</t>
    <phoneticPr fontId="10" type="noConversion"/>
  </si>
  <si>
    <t>행복배달택배</t>
    <phoneticPr fontId="1" type="noConversion"/>
  </si>
  <si>
    <t>행복한나래울공동작업장</t>
    <phoneticPr fontId="1" type="noConversion"/>
  </si>
  <si>
    <t>실버공동작업장</t>
    <phoneticPr fontId="10" type="noConversion"/>
  </si>
  <si>
    <t>노노카페 커피앤 1호점</t>
    <phoneticPr fontId="1" type="noConversion"/>
  </si>
  <si>
    <t>노노카페 커피앤 2호점</t>
    <phoneticPr fontId="1" type="noConversion"/>
  </si>
  <si>
    <t>노노카페 커피앤 3호점</t>
    <phoneticPr fontId="1" type="noConversion"/>
  </si>
  <si>
    <t>노노카페 커피앤 4호점</t>
    <phoneticPr fontId="1" type="noConversion"/>
  </si>
  <si>
    <t>노노카페 커피앤 7호점</t>
    <phoneticPr fontId="1" type="noConversion"/>
  </si>
  <si>
    <t>노노카페 커피앤 8호점</t>
    <phoneticPr fontId="1" type="noConversion"/>
  </si>
  <si>
    <t>노노카페 커피앤 10호점</t>
    <phoneticPr fontId="1" type="noConversion"/>
  </si>
  <si>
    <t>노노카페 커피앤 11호점</t>
    <phoneticPr fontId="1" type="noConversion"/>
  </si>
  <si>
    <t>민간취업</t>
    <phoneticPr fontId="10" type="noConversion"/>
  </si>
  <si>
    <t>2015년 노인일자리 사업(총괄)- 유형별</t>
    <phoneticPr fontId="1" type="noConversion"/>
  </si>
  <si>
    <t>2015년 노인일자리 사업(총괄) - 수행기관별</t>
    <phoneticPr fontId="1" type="noConversion"/>
  </si>
  <si>
    <t>국가지방어항초록지킴이</t>
    <phoneticPr fontId="1" type="noConversion"/>
  </si>
  <si>
    <t>짚풀수공예품공동작업장</t>
    <phoneticPr fontId="1" type="noConversion"/>
  </si>
  <si>
    <t>민간취업</t>
    <phoneticPr fontId="1" type="noConversion"/>
  </si>
  <si>
    <t>민간취업</t>
    <phoneticPr fontId="1" type="noConversion"/>
  </si>
  <si>
    <t>노노케어(연중)</t>
    <phoneticPr fontId="10" type="noConversion"/>
  </si>
  <si>
    <t>9명</t>
    <phoneticPr fontId="1" type="noConversion"/>
  </si>
  <si>
    <t>국가지방어항초록지킴이</t>
    <phoneticPr fontId="1" type="noConversion"/>
  </si>
  <si>
    <t>연번</t>
    <phoneticPr fontId="1" type="noConversion"/>
  </si>
  <si>
    <t>대한노인회 화성시지회</t>
    <phoneticPr fontId="1" type="noConversion"/>
  </si>
  <si>
    <t>시니어클럽</t>
    <phoneticPr fontId="1" type="noConversion"/>
  </si>
  <si>
    <t>짚풀수공예품 공동작업장</t>
    <phoneticPr fontId="1" type="noConversion"/>
  </si>
  <si>
    <t>2명</t>
    <phoneticPr fontId="1" type="noConversion"/>
  </si>
  <si>
    <t>3명</t>
    <phoneticPr fontId="10" type="noConversion"/>
  </si>
  <si>
    <t>화성시니어기자단</t>
    <phoneticPr fontId="1" type="noConversion"/>
  </si>
  <si>
    <t>화성시니어기자단</t>
    <phoneticPr fontId="1" type="noConversion"/>
  </si>
  <si>
    <t>생명사랑교육단</t>
    <phoneticPr fontId="10" type="noConversion"/>
  </si>
  <si>
    <t>노노케어복지도우미(연중)</t>
    <phoneticPr fontId="10" type="noConversion"/>
  </si>
  <si>
    <t>소 계 (10개 사업)</t>
    <phoneticPr fontId="10" type="noConversion"/>
  </si>
  <si>
    <t>생명사랑교육단</t>
    <phoneticPr fontId="10" type="noConversion"/>
  </si>
  <si>
    <t>노노케어복지도우미(연중)</t>
    <phoneticPr fontId="1" type="noConversion"/>
  </si>
  <si>
    <t>지역형</t>
    <phoneticPr fontId="1" type="noConversion"/>
  </si>
  <si>
    <t>지역형</t>
    <phoneticPr fontId="10" type="noConversion"/>
  </si>
  <si>
    <t>1인당180만원</t>
    <phoneticPr fontId="1" type="noConversion"/>
  </si>
  <si>
    <t>노노카페 커피앤 13호점</t>
    <phoneticPr fontId="1" type="noConversion"/>
  </si>
  <si>
    <t>노노카페 커피앤 14호점</t>
    <phoneticPr fontId="1" type="noConversion"/>
  </si>
  <si>
    <t>노노카페 커피앤 16호점</t>
    <phoneticPr fontId="1" type="noConversion"/>
  </si>
  <si>
    <t>노노카페 커피앤 17호점</t>
    <phoneticPr fontId="1" type="noConversion"/>
  </si>
  <si>
    <t>노노카페 커피앤 18호점</t>
    <phoneticPr fontId="1" type="noConversion"/>
  </si>
  <si>
    <t>노노카페 커피앤 19호점</t>
    <phoneticPr fontId="1" type="noConversion"/>
  </si>
  <si>
    <t>노노카페 커피앤 20호점</t>
    <phoneticPr fontId="1" type="noConversion"/>
  </si>
  <si>
    <t>노노카페 커피앤 21호점</t>
    <phoneticPr fontId="1" type="noConversion"/>
  </si>
  <si>
    <t>플러스 퓨어토이</t>
    <phoneticPr fontId="1" type="noConversion"/>
  </si>
  <si>
    <t>공동작업형 관련사업</t>
    <phoneticPr fontId="1" type="noConversion"/>
  </si>
  <si>
    <t>공동작업형 관련사업</t>
    <phoneticPr fontId="1" type="noConversion"/>
  </si>
  <si>
    <t>플러스 퓨어토이</t>
    <phoneticPr fontId="1" type="noConversion"/>
  </si>
  <si>
    <t>노노카페 커피앤 유앤아이</t>
    <phoneticPr fontId="1" type="noConversion"/>
  </si>
  <si>
    <t>노노카페 커피앤 유앤아이</t>
    <phoneticPr fontId="1" type="noConversion"/>
  </si>
  <si>
    <t>제조판매형</t>
    <phoneticPr fontId="1" type="noConversion"/>
  </si>
  <si>
    <t>공동작업형</t>
    <phoneticPr fontId="1" type="noConversion"/>
  </si>
  <si>
    <t>인력파견형</t>
    <phoneticPr fontId="1" type="noConversion"/>
  </si>
  <si>
    <t>공동작업형</t>
    <phoneticPr fontId="10" type="noConversion"/>
  </si>
  <si>
    <t>제조판매형</t>
    <phoneticPr fontId="1" type="noConversion"/>
  </si>
  <si>
    <t>공동작업형</t>
    <phoneticPr fontId="1" type="noConversion"/>
  </si>
  <si>
    <t>인력파견형</t>
    <phoneticPr fontId="10" type="noConversion"/>
  </si>
  <si>
    <t>소  계 (6개 사업)</t>
    <phoneticPr fontId="10" type="noConversion"/>
  </si>
  <si>
    <t>노노헬퍼</t>
    <phoneticPr fontId="1" type="noConversion"/>
  </si>
  <si>
    <t>노노케어지킴이</t>
    <phoneticPr fontId="1" type="noConversion"/>
  </si>
  <si>
    <t>전국형(9)</t>
    <phoneticPr fontId="10" type="noConversion"/>
  </si>
  <si>
    <t>전국형(9)</t>
    <phoneticPr fontId="1" type="noConversion"/>
  </si>
  <si>
    <t>전국형(9)</t>
    <phoneticPr fontId="10" type="noConversion"/>
  </si>
  <si>
    <t>전국형(12)</t>
    <phoneticPr fontId="1" type="noConversion"/>
  </si>
  <si>
    <t>노노케어-ing</t>
    <phoneticPr fontId="1" type="noConversion"/>
  </si>
  <si>
    <t>소 계 (5개 사업)</t>
    <phoneticPr fontId="1" type="noConversion"/>
  </si>
  <si>
    <t>소 계 (7개사업)</t>
    <phoneticPr fontId="1" type="noConversion"/>
  </si>
  <si>
    <t>새싹사랑나눔단</t>
    <phoneticPr fontId="10" type="noConversion"/>
  </si>
  <si>
    <t>전국형(12)</t>
    <phoneticPr fontId="10" type="noConversion"/>
  </si>
  <si>
    <t>제조판매형</t>
    <phoneticPr fontId="1" type="noConversion"/>
  </si>
  <si>
    <t>노인일자리파견사업</t>
    <phoneticPr fontId="1" type="noConversion"/>
  </si>
  <si>
    <t>아름다운동행</t>
    <phoneticPr fontId="1" type="noConversion"/>
  </si>
  <si>
    <t>퓨어토이</t>
    <phoneticPr fontId="1" type="noConversion"/>
  </si>
  <si>
    <t>새싹사랑나눔단</t>
    <phoneticPr fontId="10" type="noConversion"/>
  </si>
  <si>
    <t>전국형    (연중)</t>
    <phoneticPr fontId="1" type="noConversion"/>
  </si>
  <si>
    <t xml:space="preserve">전국형    (9개월) </t>
    <phoneticPr fontId="1" type="noConversion"/>
  </si>
  <si>
    <t>노노헬퍼</t>
    <phoneticPr fontId="1" type="noConversion"/>
  </si>
  <si>
    <t>노노케어-ing</t>
    <phoneticPr fontId="1" type="noConversion"/>
  </si>
  <si>
    <t>노노케어지킴이</t>
    <phoneticPr fontId="1" type="noConversion"/>
  </si>
  <si>
    <t>노노카페 커피앤 교육사업단</t>
    <phoneticPr fontId="1" type="noConversion"/>
  </si>
  <si>
    <t>노노카페 커피앤 교육사업단</t>
    <phoneticPr fontId="1" type="noConversion"/>
  </si>
  <si>
    <t>55개 사업
(6개 분야)</t>
    <phoneticPr fontId="1" type="noConversion"/>
  </si>
  <si>
    <t>55개 사업</t>
    <phoneticPr fontId="1" type="noConversion"/>
  </si>
  <si>
    <t>소  계 (27개 사업)</t>
    <phoneticPr fontId="1" type="noConversion"/>
  </si>
  <si>
    <t>실버보듬이</t>
    <phoneticPr fontId="1" type="noConversion"/>
  </si>
  <si>
    <t>행복한 학교 지킴이</t>
    <phoneticPr fontId="10" type="noConversion"/>
  </si>
  <si>
    <t>노노도우미</t>
    <phoneticPr fontId="10" type="noConversion"/>
  </si>
  <si>
    <t>실버보듬이</t>
    <phoneticPr fontId="1" type="noConversion"/>
  </si>
  <si>
    <t>노노도우미</t>
    <phoneticPr fontId="1" type="noConversion"/>
  </si>
  <si>
    <t>아하!교육활동</t>
    <phoneticPr fontId="1" type="noConversion"/>
  </si>
  <si>
    <t>233명</t>
    <phoneticPr fontId="1" type="noConversion"/>
  </si>
  <si>
    <t>90명</t>
    <phoneticPr fontId="1" type="noConversion"/>
  </si>
  <si>
    <t>노인회</t>
    <phoneticPr fontId="1" type="noConversion"/>
  </si>
  <si>
    <t>나래울</t>
    <phoneticPr fontId="1" type="noConversion"/>
  </si>
  <si>
    <t>150명</t>
    <phoneticPr fontId="1" type="noConversion"/>
  </si>
  <si>
    <t>남부노인</t>
    <phoneticPr fontId="1" type="noConversion"/>
  </si>
  <si>
    <t>185명</t>
    <phoneticPr fontId="1" type="noConversion"/>
  </si>
  <si>
    <t>시니어클럽</t>
    <phoneticPr fontId="1" type="noConversion"/>
  </si>
  <si>
    <t>실버인력뱅크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</si>
</sst>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HY크리스탈M"/>
      <family val="1"/>
      <charset val="129"/>
    </font>
    <font>
      <b/>
      <sz val="12"/>
      <color rgb="FF000000"/>
      <name val="굴림"/>
      <family val="3"/>
      <charset val="129"/>
    </font>
    <font>
      <b/>
      <sz val="12"/>
      <color rgb="FF282828"/>
      <name val="굴림"/>
      <family val="3"/>
      <charset val="129"/>
    </font>
    <font>
      <b/>
      <sz val="12"/>
      <color rgb="FF0000FF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indexed="8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rgb="FF282828"/>
      <name val="굴림"/>
      <family val="3"/>
      <charset val="129"/>
    </font>
    <font>
      <b/>
      <sz val="11"/>
      <color rgb="FF0000FF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color rgb="FF00000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41" fontId="0" fillId="0" borderId="0" xfId="1" applyFont="1">
      <alignment vertical="center"/>
    </xf>
    <xf numFmtId="41" fontId="5" fillId="0" borderId="1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0" fillId="3" borderId="6" xfId="0" applyFill="1" applyBorder="1">
      <alignment vertical="center"/>
    </xf>
    <xf numFmtId="0" fontId="0" fillId="0" borderId="6" xfId="0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1" fontId="6" fillId="4" borderId="1" xfId="1" applyFont="1" applyFill="1" applyBorder="1" applyAlignment="1">
      <alignment horizontal="center" vertical="center" wrapText="1"/>
    </xf>
    <xf numFmtId="0" fontId="9" fillId="4" borderId="6" xfId="0" applyFont="1" applyFill="1" applyBorder="1">
      <alignment vertical="center"/>
    </xf>
    <xf numFmtId="0" fontId="7" fillId="0" borderId="8" xfId="0" applyFont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41" fontId="7" fillId="2" borderId="20" xfId="1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41" fontId="7" fillId="0" borderId="1" xfId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41" fontId="6" fillId="4" borderId="1" xfId="1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41" fontId="14" fillId="0" borderId="1" xfId="1" applyFont="1" applyBorder="1" applyAlignment="1">
      <alignment horizontal="center" vertical="center" wrapText="1"/>
    </xf>
    <xf numFmtId="41" fontId="13" fillId="0" borderId="1" xfId="1" applyFont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41" fontId="15" fillId="5" borderId="1" xfId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41" fontId="13" fillId="6" borderId="1" xfId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1" fontId="16" fillId="2" borderId="1" xfId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right" vertical="center" wrapText="1"/>
    </xf>
    <xf numFmtId="41" fontId="13" fillId="6" borderId="1" xfId="1" applyFont="1" applyFill="1" applyBorder="1" applyAlignment="1">
      <alignment horizontal="right" vertical="center" wrapText="1"/>
    </xf>
    <xf numFmtId="0" fontId="16" fillId="2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wrapText="1"/>
    </xf>
    <xf numFmtId="41" fontId="16" fillId="0" borderId="1" xfId="1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41" fontId="16" fillId="7" borderId="1" xfId="1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left" vertical="center" wrapText="1"/>
    </xf>
    <xf numFmtId="0" fontId="16" fillId="0" borderId="6" xfId="0" applyFont="1" applyBorder="1" applyAlignment="1">
      <alignment horizontal="center" vertical="center" wrapText="1"/>
    </xf>
    <xf numFmtId="0" fontId="13" fillId="6" borderId="6" xfId="0" applyFont="1" applyFill="1" applyBorder="1" applyAlignment="1">
      <alignment vertical="center" wrapText="1"/>
    </xf>
    <xf numFmtId="0" fontId="16" fillId="2" borderId="8" xfId="0" applyFont="1" applyFill="1" applyBorder="1" applyAlignment="1">
      <alignment horizontal="center" vertical="center" wrapText="1"/>
    </xf>
    <xf numFmtId="41" fontId="16" fillId="2" borderId="8" xfId="1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41" fontId="18" fillId="0" borderId="1" xfId="1" applyFont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3" fontId="15" fillId="5" borderId="1" xfId="0" applyNumberFormat="1" applyFont="1" applyFill="1" applyBorder="1" applyAlignment="1">
      <alignment horizontal="right" vertical="center" wrapText="1"/>
    </xf>
    <xf numFmtId="0" fontId="17" fillId="6" borderId="26" xfId="0" applyFont="1" applyFill="1" applyBorder="1">
      <alignment vertical="center"/>
    </xf>
    <xf numFmtId="0" fontId="0" fillId="0" borderId="1" xfId="0" applyBorder="1">
      <alignment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>
      <alignment vertical="center"/>
    </xf>
    <xf numFmtId="0" fontId="12" fillId="0" borderId="20" xfId="0" applyFont="1" applyFill="1" applyBorder="1" applyAlignment="1">
      <alignment horizontal="center" vertical="center"/>
    </xf>
    <xf numFmtId="41" fontId="18" fillId="0" borderId="1" xfId="1" applyFont="1" applyBorder="1">
      <alignment vertical="center"/>
    </xf>
    <xf numFmtId="0" fontId="12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41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1" fillId="2" borderId="0" xfId="0" applyFont="1" applyFill="1" applyBorder="1" applyAlignment="1">
      <alignment horizontal="center" vertical="center" wrapText="1"/>
    </xf>
    <xf numFmtId="41" fontId="21" fillId="2" borderId="0" xfId="1" applyFont="1" applyFill="1" applyBorder="1" applyAlignment="1">
      <alignment horizontal="center" vertical="center" wrapText="1"/>
    </xf>
    <xf numFmtId="41" fontId="21" fillId="0" borderId="0" xfId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41" fontId="20" fillId="0" borderId="0" xfId="0" applyNumberFormat="1" applyFont="1" applyBorder="1">
      <alignment vertical="center"/>
    </xf>
    <xf numFmtId="0" fontId="20" fillId="0" borderId="0" xfId="0" applyFont="1" applyBorder="1" applyAlignment="1">
      <alignment horizontal="center" vertical="center"/>
    </xf>
    <xf numFmtId="41" fontId="16" fillId="7" borderId="8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1" fontId="13" fillId="0" borderId="3" xfId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6"/>
  <sheetViews>
    <sheetView tabSelected="1" zoomScaleNormal="100" workbookViewId="0">
      <selection activeCell="E12" sqref="E12"/>
    </sheetView>
  </sheetViews>
  <sheetFormatPr defaultRowHeight="16.5" x14ac:dyDescent="0.3"/>
  <cols>
    <col min="1" max="1" width="11.25" customWidth="1"/>
    <col min="2" max="2" width="7.625" customWidth="1"/>
    <col min="3" max="3" width="25" customWidth="1"/>
    <col min="4" max="4" width="9.5" customWidth="1"/>
    <col min="5" max="6" width="14.5" style="1" bestFit="1" customWidth="1"/>
    <col min="7" max="7" width="12.375" style="1" bestFit="1" customWidth="1"/>
    <col min="8" max="8" width="21.375" customWidth="1"/>
    <col min="9" max="9" width="9" style="79"/>
    <col min="10" max="10" width="11.875" style="79" bestFit="1" customWidth="1"/>
    <col min="11" max="11" width="10.25" style="79" customWidth="1"/>
    <col min="12" max="13" width="9" style="79"/>
    <col min="14" max="14" width="10.25" style="79" customWidth="1"/>
    <col min="15" max="15" width="12" style="79" customWidth="1"/>
    <col min="16" max="16" width="12.25" style="79" customWidth="1"/>
    <col min="17" max="22" width="9" style="79"/>
  </cols>
  <sheetData>
    <row r="1" spans="1:22" ht="34.5" customHeight="1" x14ac:dyDescent="0.3">
      <c r="A1" s="90" t="s">
        <v>82</v>
      </c>
      <c r="B1" s="90"/>
      <c r="C1" s="90"/>
      <c r="D1" s="90"/>
      <c r="E1" s="90"/>
      <c r="F1" s="90"/>
      <c r="G1" s="90"/>
      <c r="H1" s="90"/>
    </row>
    <row r="2" spans="1:22" ht="12.75" customHeight="1" thickBot="1" x14ac:dyDescent="0.35"/>
    <row r="3" spans="1:22" s="32" customFormat="1" ht="20.25" customHeight="1" x14ac:dyDescent="0.3">
      <c r="A3" s="91" t="s">
        <v>0</v>
      </c>
      <c r="B3" s="98" t="s">
        <v>91</v>
      </c>
      <c r="C3" s="93" t="s">
        <v>1</v>
      </c>
      <c r="D3" s="93" t="s">
        <v>51</v>
      </c>
      <c r="E3" s="95" t="s">
        <v>2</v>
      </c>
      <c r="F3" s="95"/>
      <c r="G3" s="95"/>
      <c r="H3" s="96" t="s">
        <v>27</v>
      </c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</row>
    <row r="4" spans="1:22" s="32" customFormat="1" ht="20.25" customHeight="1" x14ac:dyDescent="0.3">
      <c r="A4" s="92"/>
      <c r="B4" s="99"/>
      <c r="C4" s="94"/>
      <c r="D4" s="94"/>
      <c r="E4" s="33" t="s">
        <v>3</v>
      </c>
      <c r="F4" s="34" t="s">
        <v>4</v>
      </c>
      <c r="G4" s="34" t="s">
        <v>5</v>
      </c>
      <c r="H4" s="97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</row>
    <row r="5" spans="1:22" s="32" customFormat="1" ht="27" customHeight="1" x14ac:dyDescent="0.3">
      <c r="A5" s="48" t="s">
        <v>52</v>
      </c>
      <c r="B5" s="62"/>
      <c r="C5" s="35" t="s">
        <v>152</v>
      </c>
      <c r="D5" s="69">
        <f>D6+D28+D34+D37+D58+D64</f>
        <v>1450</v>
      </c>
      <c r="E5" s="36">
        <f>E6+E28+E34+E37+E58+E64</f>
        <v>2733690</v>
      </c>
      <c r="F5" s="36">
        <f t="shared" ref="F5:G5" si="0">F6+F28+F34+F37+F58+F64</f>
        <v>2276760</v>
      </c>
      <c r="G5" s="36">
        <f t="shared" si="0"/>
        <v>456930</v>
      </c>
      <c r="H5" s="49"/>
      <c r="N5" s="80"/>
      <c r="O5" s="80"/>
      <c r="P5" s="80"/>
      <c r="Q5" s="80"/>
      <c r="R5" s="80"/>
      <c r="S5" s="80"/>
      <c r="T5" s="80"/>
      <c r="U5" s="80"/>
      <c r="V5" s="80"/>
    </row>
    <row r="6" spans="1:22" s="32" customFormat="1" ht="27" customHeight="1" x14ac:dyDescent="0.3">
      <c r="A6" s="101" t="s">
        <v>104</v>
      </c>
      <c r="B6" s="66"/>
      <c r="C6" s="37" t="s">
        <v>28</v>
      </c>
      <c r="D6" s="41">
        <f>SUM(D7:D27)</f>
        <v>876</v>
      </c>
      <c r="E6" s="38">
        <f>SUM(E7:E27)</f>
        <v>1699440</v>
      </c>
      <c r="F6" s="38">
        <f>SUM(F7:F27)</f>
        <v>1576800</v>
      </c>
      <c r="G6" s="38">
        <f>SUM(G7:G27)</f>
        <v>122640</v>
      </c>
      <c r="H6" s="50"/>
      <c r="N6" s="80"/>
      <c r="O6" s="80"/>
      <c r="P6" s="80"/>
      <c r="Q6" s="80"/>
      <c r="R6" s="80"/>
      <c r="S6" s="80"/>
      <c r="T6" s="80"/>
      <c r="U6" s="80"/>
      <c r="V6" s="80"/>
    </row>
    <row r="7" spans="1:22" s="32" customFormat="1" ht="24" customHeight="1" x14ac:dyDescent="0.3">
      <c r="A7" s="102"/>
      <c r="B7" s="63">
        <v>1</v>
      </c>
      <c r="C7" s="39" t="s">
        <v>53</v>
      </c>
      <c r="D7" s="39">
        <v>100</v>
      </c>
      <c r="E7" s="40">
        <f>F7+G7</f>
        <v>194000</v>
      </c>
      <c r="F7" s="45">
        <f t="shared" ref="F7:F27" si="1">D7*1800</f>
        <v>180000</v>
      </c>
      <c r="G7" s="45">
        <f>D7*140</f>
        <v>14000</v>
      </c>
      <c r="H7" s="51" t="s">
        <v>54</v>
      </c>
      <c r="I7" s="88" t="s">
        <v>161</v>
      </c>
      <c r="J7" s="88">
        <v>452000</v>
      </c>
      <c r="K7" s="88">
        <v>419400</v>
      </c>
      <c r="L7" s="88">
        <v>32620</v>
      </c>
      <c r="M7" s="88" t="s">
        <v>164</v>
      </c>
      <c r="N7" s="84"/>
      <c r="O7" s="85"/>
      <c r="P7" s="85"/>
      <c r="Q7" s="83"/>
      <c r="R7" s="83"/>
      <c r="S7" s="84"/>
      <c r="T7" s="85"/>
      <c r="U7" s="85"/>
      <c r="V7" s="83"/>
    </row>
    <row r="8" spans="1:22" s="32" customFormat="1" ht="24" customHeight="1" x14ac:dyDescent="0.3">
      <c r="A8" s="102"/>
      <c r="B8" s="63">
        <v>2</v>
      </c>
      <c r="C8" s="39" t="s">
        <v>23</v>
      </c>
      <c r="D8" s="39">
        <v>89</v>
      </c>
      <c r="E8" s="40">
        <f t="shared" ref="E8" si="2">F8+G8</f>
        <v>172660</v>
      </c>
      <c r="F8" s="45">
        <f t="shared" si="1"/>
        <v>160200</v>
      </c>
      <c r="G8" s="45">
        <f>D8*140</f>
        <v>12460</v>
      </c>
      <c r="H8" s="51" t="s">
        <v>54</v>
      </c>
      <c r="I8" s="88" t="s">
        <v>162</v>
      </c>
      <c r="J8" s="88">
        <v>174600</v>
      </c>
      <c r="K8" s="88">
        <v>162000</v>
      </c>
      <c r="L8" s="88">
        <v>12600</v>
      </c>
      <c r="M8" s="88" t="s">
        <v>163</v>
      </c>
      <c r="N8" s="84"/>
      <c r="O8" s="85"/>
      <c r="P8" s="85"/>
      <c r="Q8" s="83"/>
      <c r="R8" s="83"/>
      <c r="S8" s="84"/>
      <c r="T8" s="85"/>
      <c r="U8" s="85"/>
      <c r="V8" s="83"/>
    </row>
    <row r="9" spans="1:22" s="32" customFormat="1" ht="24" customHeight="1" x14ac:dyDescent="0.3">
      <c r="A9" s="102"/>
      <c r="B9" s="63">
        <v>3</v>
      </c>
      <c r="C9" s="39" t="s">
        <v>160</v>
      </c>
      <c r="D9" s="39">
        <v>20</v>
      </c>
      <c r="E9" s="40">
        <f>F9+G9</f>
        <v>38800</v>
      </c>
      <c r="F9" s="45">
        <f t="shared" si="1"/>
        <v>36000</v>
      </c>
      <c r="G9" s="45">
        <f t="shared" ref="G9:G14" si="3">D9*140</f>
        <v>2800</v>
      </c>
      <c r="H9" s="51" t="s">
        <v>64</v>
      </c>
      <c r="I9" s="83" t="s">
        <v>165</v>
      </c>
      <c r="J9" s="84">
        <v>291000</v>
      </c>
      <c r="K9" s="85">
        <v>270000</v>
      </c>
      <c r="L9" s="85">
        <v>21000</v>
      </c>
      <c r="M9" s="83" t="s">
        <v>166</v>
      </c>
      <c r="N9" s="82"/>
      <c r="O9" s="82"/>
      <c r="P9" s="82"/>
      <c r="Q9" s="82"/>
      <c r="R9" s="86"/>
      <c r="S9" s="85"/>
      <c r="T9" s="85"/>
      <c r="U9" s="85"/>
      <c r="V9" s="83"/>
    </row>
    <row r="10" spans="1:22" s="32" customFormat="1" ht="24" customHeight="1" x14ac:dyDescent="0.3">
      <c r="A10" s="102"/>
      <c r="B10" s="63">
        <v>4</v>
      </c>
      <c r="C10" s="39" t="s">
        <v>142</v>
      </c>
      <c r="D10" s="39">
        <v>24</v>
      </c>
      <c r="E10" s="40">
        <f>F10+G10</f>
        <v>46560</v>
      </c>
      <c r="F10" s="45">
        <f t="shared" si="1"/>
        <v>43200</v>
      </c>
      <c r="G10" s="45">
        <f t="shared" si="3"/>
        <v>3360</v>
      </c>
      <c r="H10" s="51" t="s">
        <v>31</v>
      </c>
      <c r="I10" s="83" t="s">
        <v>167</v>
      </c>
      <c r="J10" s="84">
        <v>358900</v>
      </c>
      <c r="K10" s="85">
        <v>333000</v>
      </c>
      <c r="L10" s="85">
        <v>25900</v>
      </c>
      <c r="M10" s="83" t="s">
        <v>168</v>
      </c>
      <c r="N10" s="80"/>
      <c r="O10" s="80"/>
      <c r="P10" s="80"/>
      <c r="Q10" s="80"/>
      <c r="R10" s="80"/>
      <c r="S10" s="80"/>
      <c r="T10" s="80"/>
      <c r="U10" s="80"/>
      <c r="V10" s="80"/>
    </row>
    <row r="11" spans="1:22" s="32" customFormat="1" ht="24" customHeight="1" x14ac:dyDescent="0.3">
      <c r="A11" s="102"/>
      <c r="B11" s="63">
        <v>5</v>
      </c>
      <c r="C11" s="39" t="s">
        <v>55</v>
      </c>
      <c r="D11" s="39">
        <v>80</v>
      </c>
      <c r="E11" s="40">
        <f>F11+G11</f>
        <v>155200</v>
      </c>
      <c r="F11" s="45">
        <f t="shared" si="1"/>
        <v>144000</v>
      </c>
      <c r="G11" s="45">
        <f t="shared" si="3"/>
        <v>11200</v>
      </c>
      <c r="H11" s="51" t="s">
        <v>56</v>
      </c>
      <c r="I11" s="83">
        <v>218</v>
      </c>
      <c r="J11" s="84">
        <v>422920</v>
      </c>
      <c r="K11" s="85">
        <v>392400</v>
      </c>
      <c r="L11" s="85">
        <v>30520</v>
      </c>
      <c r="M11" s="88" t="s">
        <v>169</v>
      </c>
      <c r="N11" s="81"/>
      <c r="O11" s="81"/>
      <c r="P11" s="81"/>
      <c r="Q11" s="80"/>
      <c r="R11" s="80"/>
      <c r="S11" s="81"/>
      <c r="T11" s="81"/>
      <c r="U11" s="81"/>
      <c r="V11" s="80"/>
    </row>
    <row r="12" spans="1:22" s="32" customFormat="1" ht="24" customHeight="1" x14ac:dyDescent="0.3">
      <c r="A12" s="102"/>
      <c r="B12" s="63">
        <v>6</v>
      </c>
      <c r="C12" s="39" t="s">
        <v>90</v>
      </c>
      <c r="D12" s="39">
        <v>10</v>
      </c>
      <c r="E12" s="40">
        <f>F12+G12</f>
        <v>19400</v>
      </c>
      <c r="F12" s="45">
        <f t="shared" si="1"/>
        <v>18000</v>
      </c>
      <c r="G12" s="45">
        <f t="shared" si="3"/>
        <v>1400</v>
      </c>
      <c r="H12" s="51" t="s">
        <v>56</v>
      </c>
      <c r="N12" s="80"/>
      <c r="O12" s="80"/>
      <c r="P12" s="80"/>
      <c r="Q12" s="80"/>
      <c r="R12" s="80"/>
      <c r="S12" s="80"/>
      <c r="T12" s="80"/>
      <c r="U12" s="80"/>
      <c r="V12" s="80"/>
    </row>
    <row r="13" spans="1:22" s="32" customFormat="1" ht="24" customHeight="1" x14ac:dyDescent="0.3">
      <c r="A13" s="102"/>
      <c r="B13" s="63">
        <v>7</v>
      </c>
      <c r="C13" s="39" t="s">
        <v>57</v>
      </c>
      <c r="D13" s="39">
        <v>100</v>
      </c>
      <c r="E13" s="40">
        <f>F13+G13</f>
        <v>194000</v>
      </c>
      <c r="F13" s="45">
        <f t="shared" si="1"/>
        <v>180000</v>
      </c>
      <c r="G13" s="45">
        <f t="shared" si="3"/>
        <v>14000</v>
      </c>
      <c r="H13" s="51" t="s">
        <v>58</v>
      </c>
      <c r="N13" s="80"/>
      <c r="O13" s="80"/>
      <c r="P13" s="80"/>
      <c r="Q13" s="80"/>
      <c r="R13" s="80"/>
      <c r="S13" s="80"/>
      <c r="T13" s="80"/>
      <c r="U13" s="80"/>
      <c r="V13" s="80"/>
    </row>
    <row r="14" spans="1:22" s="32" customFormat="1" ht="24" customHeight="1" x14ac:dyDescent="0.3">
      <c r="A14" s="102"/>
      <c r="B14" s="63">
        <v>8</v>
      </c>
      <c r="C14" s="39" t="s">
        <v>59</v>
      </c>
      <c r="D14" s="39">
        <v>40</v>
      </c>
      <c r="E14" s="40">
        <f t="shared" ref="E14" si="4">F14+G14</f>
        <v>77600</v>
      </c>
      <c r="F14" s="45">
        <f t="shared" si="1"/>
        <v>72000</v>
      </c>
      <c r="G14" s="45">
        <f t="shared" si="3"/>
        <v>5600</v>
      </c>
      <c r="H14" s="51" t="s">
        <v>58</v>
      </c>
      <c r="N14" s="80"/>
      <c r="O14" s="80"/>
      <c r="P14" s="80"/>
      <c r="Q14" s="80"/>
      <c r="R14" s="80"/>
      <c r="S14" s="80"/>
      <c r="T14" s="80"/>
      <c r="U14" s="80"/>
      <c r="V14" s="80"/>
    </row>
    <row r="15" spans="1:22" s="32" customFormat="1" ht="24" customHeight="1" x14ac:dyDescent="0.3">
      <c r="A15" s="102"/>
      <c r="B15" s="63">
        <v>9</v>
      </c>
      <c r="C15" s="44" t="s">
        <v>102</v>
      </c>
      <c r="D15" s="44">
        <v>10</v>
      </c>
      <c r="E15" s="45">
        <f>F15+G15</f>
        <v>19400</v>
      </c>
      <c r="F15" s="45">
        <f t="shared" si="1"/>
        <v>18000</v>
      </c>
      <c r="G15" s="45">
        <f t="shared" ref="G15:G27" si="5">D15*140</f>
        <v>1400</v>
      </c>
      <c r="H15" s="51" t="s">
        <v>58</v>
      </c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</row>
    <row r="16" spans="1:22" s="32" customFormat="1" ht="24" customHeight="1" x14ac:dyDescent="0.3">
      <c r="A16" s="102"/>
      <c r="B16" s="63">
        <v>10</v>
      </c>
      <c r="C16" s="39" t="s">
        <v>60</v>
      </c>
      <c r="D16" s="39">
        <v>45</v>
      </c>
      <c r="E16" s="40">
        <f>F16+G16</f>
        <v>87300</v>
      </c>
      <c r="F16" s="45">
        <f t="shared" si="1"/>
        <v>81000</v>
      </c>
      <c r="G16" s="45">
        <f t="shared" si="5"/>
        <v>6300</v>
      </c>
      <c r="H16" s="51" t="s">
        <v>30</v>
      </c>
      <c r="I16" s="83"/>
      <c r="J16" s="84"/>
      <c r="K16" s="85"/>
      <c r="L16" s="85"/>
      <c r="M16" s="83"/>
      <c r="N16" s="86"/>
      <c r="O16" s="84"/>
      <c r="P16" s="85"/>
      <c r="Q16" s="85"/>
      <c r="R16" s="80"/>
      <c r="S16" s="80"/>
      <c r="T16" s="80"/>
      <c r="U16" s="80"/>
      <c r="V16" s="80"/>
    </row>
    <row r="17" spans="1:22" s="32" customFormat="1" ht="24" customHeight="1" x14ac:dyDescent="0.3">
      <c r="A17" s="102"/>
      <c r="B17" s="63">
        <v>11</v>
      </c>
      <c r="C17" s="39" t="s">
        <v>61</v>
      </c>
      <c r="D17" s="39">
        <v>60</v>
      </c>
      <c r="E17" s="40">
        <f t="shared" ref="E17" si="6">F17+G17</f>
        <v>116400</v>
      </c>
      <c r="F17" s="45">
        <f t="shared" si="1"/>
        <v>108000</v>
      </c>
      <c r="G17" s="45">
        <f t="shared" si="5"/>
        <v>8400</v>
      </c>
      <c r="H17" s="51" t="s">
        <v>30</v>
      </c>
      <c r="I17" s="83"/>
      <c r="J17" s="84"/>
      <c r="K17" s="85"/>
      <c r="L17" s="85"/>
      <c r="M17" s="83"/>
      <c r="N17" s="83"/>
      <c r="O17" s="84"/>
      <c r="P17" s="85"/>
      <c r="Q17" s="85"/>
      <c r="R17" s="80"/>
      <c r="S17" s="80"/>
      <c r="T17" s="80"/>
      <c r="U17" s="80"/>
      <c r="V17" s="80"/>
    </row>
    <row r="18" spans="1:22" s="32" customFormat="1" ht="24" customHeight="1" x14ac:dyDescent="0.3">
      <c r="A18" s="102"/>
      <c r="B18" s="63">
        <v>12</v>
      </c>
      <c r="C18" s="39" t="s">
        <v>65</v>
      </c>
      <c r="D18" s="39">
        <v>25</v>
      </c>
      <c r="E18" s="40">
        <f>F18+G18</f>
        <v>48500</v>
      </c>
      <c r="F18" s="45">
        <f t="shared" si="1"/>
        <v>45000</v>
      </c>
      <c r="G18" s="45">
        <f t="shared" si="5"/>
        <v>3500</v>
      </c>
      <c r="H18" s="51" t="s">
        <v>30</v>
      </c>
      <c r="I18" s="83"/>
      <c r="J18" s="84"/>
      <c r="K18" s="85"/>
      <c r="L18" s="85"/>
      <c r="M18" s="83"/>
      <c r="N18" s="83"/>
      <c r="O18" s="84"/>
      <c r="P18" s="85"/>
      <c r="Q18" s="85"/>
      <c r="R18" s="80"/>
      <c r="S18" s="80"/>
      <c r="T18" s="80"/>
      <c r="U18" s="80"/>
      <c r="V18" s="80"/>
    </row>
    <row r="19" spans="1:22" s="32" customFormat="1" ht="24" customHeight="1" x14ac:dyDescent="0.3">
      <c r="A19" s="102"/>
      <c r="B19" s="63">
        <v>13</v>
      </c>
      <c r="C19" s="39" t="s">
        <v>66</v>
      </c>
      <c r="D19" s="39">
        <v>10</v>
      </c>
      <c r="E19" s="40">
        <f>F19+G19</f>
        <v>19400</v>
      </c>
      <c r="F19" s="45">
        <f t="shared" si="1"/>
        <v>18000</v>
      </c>
      <c r="G19" s="45">
        <f t="shared" si="5"/>
        <v>1400</v>
      </c>
      <c r="H19" s="51" t="s">
        <v>30</v>
      </c>
      <c r="I19" s="83"/>
      <c r="J19" s="84"/>
      <c r="K19" s="85"/>
      <c r="L19" s="85"/>
      <c r="M19" s="83"/>
      <c r="N19" s="86"/>
      <c r="O19" s="84"/>
      <c r="P19" s="85"/>
      <c r="Q19" s="85"/>
      <c r="R19" s="80"/>
      <c r="S19" s="80"/>
      <c r="T19" s="80"/>
      <c r="U19" s="80"/>
      <c r="V19" s="80"/>
    </row>
    <row r="20" spans="1:22" s="32" customFormat="1" ht="24" customHeight="1" x14ac:dyDescent="0.3">
      <c r="A20" s="102"/>
      <c r="B20" s="63">
        <v>14</v>
      </c>
      <c r="C20" s="39" t="s">
        <v>143</v>
      </c>
      <c r="D20" s="39">
        <v>45</v>
      </c>
      <c r="E20" s="40">
        <f>F20+G20</f>
        <v>87300</v>
      </c>
      <c r="F20" s="45">
        <f t="shared" si="1"/>
        <v>81000</v>
      </c>
      <c r="G20" s="45">
        <f t="shared" si="5"/>
        <v>6300</v>
      </c>
      <c r="H20" s="51" t="s">
        <v>30</v>
      </c>
      <c r="I20" s="83"/>
      <c r="J20" s="84"/>
      <c r="K20" s="85"/>
      <c r="L20" s="85"/>
      <c r="M20" s="83"/>
      <c r="N20" s="83"/>
      <c r="O20" s="84"/>
      <c r="P20" s="85"/>
      <c r="Q20" s="85"/>
      <c r="R20" s="80"/>
      <c r="S20" s="80"/>
      <c r="T20" s="80"/>
      <c r="U20" s="80"/>
      <c r="V20" s="80"/>
    </row>
    <row r="21" spans="1:22" s="32" customFormat="1" ht="24" customHeight="1" x14ac:dyDescent="0.3">
      <c r="A21" s="102"/>
      <c r="B21" s="63">
        <v>15</v>
      </c>
      <c r="C21" s="39" t="s">
        <v>62</v>
      </c>
      <c r="D21" s="44">
        <v>77</v>
      </c>
      <c r="E21" s="40">
        <f t="shared" ref="E21" si="7">F21+G21</f>
        <v>149380</v>
      </c>
      <c r="F21" s="45">
        <f t="shared" si="1"/>
        <v>138600</v>
      </c>
      <c r="G21" s="45">
        <f t="shared" si="5"/>
        <v>10780</v>
      </c>
      <c r="H21" s="51" t="s">
        <v>29</v>
      </c>
      <c r="I21" s="82"/>
      <c r="J21" s="87"/>
      <c r="K21" s="87"/>
      <c r="L21" s="87"/>
      <c r="M21" s="82"/>
      <c r="N21" s="88"/>
      <c r="O21" s="84"/>
      <c r="P21" s="85"/>
      <c r="Q21" s="85"/>
      <c r="R21" s="80"/>
      <c r="S21" s="80"/>
      <c r="T21" s="80"/>
      <c r="U21" s="80"/>
      <c r="V21" s="80"/>
    </row>
    <row r="22" spans="1:22" s="32" customFormat="1" ht="24" customHeight="1" x14ac:dyDescent="0.3">
      <c r="A22" s="102"/>
      <c r="B22" s="63">
        <v>16</v>
      </c>
      <c r="C22" s="39" t="s">
        <v>63</v>
      </c>
      <c r="D22" s="39">
        <v>33</v>
      </c>
      <c r="E22" s="40">
        <f t="shared" ref="E22:E27" si="8">F22+G22</f>
        <v>64020</v>
      </c>
      <c r="F22" s="45">
        <f t="shared" si="1"/>
        <v>59400</v>
      </c>
      <c r="G22" s="45">
        <f t="shared" si="5"/>
        <v>4620</v>
      </c>
      <c r="H22" s="51" t="s">
        <v>29</v>
      </c>
      <c r="I22" s="82"/>
      <c r="J22" s="82"/>
      <c r="K22" s="82"/>
      <c r="L22" s="82"/>
      <c r="M22" s="82"/>
      <c r="N22" s="83"/>
      <c r="O22" s="84"/>
      <c r="P22" s="85"/>
      <c r="Q22" s="85"/>
      <c r="R22" s="80"/>
      <c r="S22" s="80"/>
      <c r="T22" s="80"/>
      <c r="U22" s="80"/>
      <c r="V22" s="80"/>
    </row>
    <row r="23" spans="1:22" s="32" customFormat="1" ht="24" customHeight="1" x14ac:dyDescent="0.3">
      <c r="A23" s="102"/>
      <c r="B23" s="63">
        <v>17</v>
      </c>
      <c r="C23" s="39" t="s">
        <v>144</v>
      </c>
      <c r="D23" s="39">
        <v>35</v>
      </c>
      <c r="E23" s="40">
        <f t="shared" si="8"/>
        <v>67900</v>
      </c>
      <c r="F23" s="45">
        <f t="shared" si="1"/>
        <v>63000</v>
      </c>
      <c r="G23" s="45">
        <f t="shared" si="5"/>
        <v>4900</v>
      </c>
      <c r="H23" s="51" t="s">
        <v>29</v>
      </c>
      <c r="I23" s="80"/>
      <c r="J23" s="80"/>
      <c r="K23" s="80"/>
      <c r="L23" s="80"/>
      <c r="M23" s="80"/>
      <c r="N23" s="80"/>
      <c r="O23" s="81"/>
      <c r="P23" s="81"/>
      <c r="Q23" s="81"/>
      <c r="R23" s="80"/>
      <c r="S23" s="80"/>
      <c r="T23" s="80"/>
      <c r="U23" s="80"/>
      <c r="V23" s="80"/>
    </row>
    <row r="24" spans="1:22" s="32" customFormat="1" ht="24" customHeight="1" x14ac:dyDescent="0.3">
      <c r="A24" s="102"/>
      <c r="B24" s="63">
        <v>18</v>
      </c>
      <c r="C24" s="39" t="s">
        <v>156</v>
      </c>
      <c r="D24" s="44">
        <v>48</v>
      </c>
      <c r="E24" s="40">
        <f t="shared" si="8"/>
        <v>93120</v>
      </c>
      <c r="F24" s="45">
        <f t="shared" si="1"/>
        <v>86400</v>
      </c>
      <c r="G24" s="45">
        <f t="shared" si="5"/>
        <v>6720</v>
      </c>
      <c r="H24" s="51" t="s">
        <v>29</v>
      </c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</row>
    <row r="25" spans="1:22" s="32" customFormat="1" ht="24" customHeight="1" x14ac:dyDescent="0.3">
      <c r="A25" s="102"/>
      <c r="B25" s="63">
        <v>19</v>
      </c>
      <c r="C25" s="39" t="s">
        <v>67</v>
      </c>
      <c r="D25" s="39">
        <v>1</v>
      </c>
      <c r="E25" s="40">
        <f t="shared" si="8"/>
        <v>1940</v>
      </c>
      <c r="F25" s="45">
        <f t="shared" si="1"/>
        <v>1800</v>
      </c>
      <c r="G25" s="45">
        <f t="shared" si="5"/>
        <v>140</v>
      </c>
      <c r="H25" s="51" t="s">
        <v>29</v>
      </c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</row>
    <row r="26" spans="1:22" s="32" customFormat="1" ht="24" customHeight="1" x14ac:dyDescent="0.3">
      <c r="A26" s="102"/>
      <c r="B26" s="63">
        <v>20</v>
      </c>
      <c r="C26" s="73" t="s">
        <v>98</v>
      </c>
      <c r="D26" s="73">
        <v>4</v>
      </c>
      <c r="E26" s="40">
        <f t="shared" si="8"/>
        <v>7760</v>
      </c>
      <c r="F26" s="45">
        <f t="shared" si="1"/>
        <v>7200</v>
      </c>
      <c r="G26" s="45">
        <f t="shared" si="5"/>
        <v>560</v>
      </c>
      <c r="H26" s="51" t="s">
        <v>29</v>
      </c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</row>
    <row r="27" spans="1:22" s="32" customFormat="1" ht="24" customHeight="1" x14ac:dyDescent="0.3">
      <c r="A27" s="102"/>
      <c r="B27" s="63">
        <v>21</v>
      </c>
      <c r="C27" s="39" t="s">
        <v>69</v>
      </c>
      <c r="D27" s="39">
        <v>20</v>
      </c>
      <c r="E27" s="40">
        <f t="shared" si="8"/>
        <v>38800</v>
      </c>
      <c r="F27" s="45">
        <f t="shared" si="1"/>
        <v>36000</v>
      </c>
      <c r="G27" s="45">
        <f t="shared" si="5"/>
        <v>2800</v>
      </c>
      <c r="H27" s="51" t="s">
        <v>29</v>
      </c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</row>
    <row r="28" spans="1:22" s="32" customFormat="1" ht="24" customHeight="1" x14ac:dyDescent="0.3">
      <c r="A28" s="100" t="s">
        <v>146</v>
      </c>
      <c r="B28" s="66"/>
      <c r="C28" s="37" t="s">
        <v>28</v>
      </c>
      <c r="D28" s="37">
        <f>SUM(D29:D33)</f>
        <v>202</v>
      </c>
      <c r="E28" s="38">
        <f>SUM(E29:E33)</f>
        <v>391880</v>
      </c>
      <c r="F28" s="38">
        <f t="shared" ref="F28:G28" si="9">SUM(F29:F33)</f>
        <v>363600</v>
      </c>
      <c r="G28" s="38">
        <f t="shared" si="9"/>
        <v>28280</v>
      </c>
      <c r="H28" s="5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</row>
    <row r="29" spans="1:22" s="32" customFormat="1" ht="24" customHeight="1" x14ac:dyDescent="0.3">
      <c r="A29" s="100"/>
      <c r="B29" s="63">
        <v>1</v>
      </c>
      <c r="C29" s="39" t="s">
        <v>147</v>
      </c>
      <c r="D29" s="39">
        <v>40</v>
      </c>
      <c r="E29" s="40">
        <f>F29+G29</f>
        <v>77600</v>
      </c>
      <c r="F29" s="45">
        <f>D29*1800</f>
        <v>72000</v>
      </c>
      <c r="G29" s="45">
        <f>D29*140</f>
        <v>5600</v>
      </c>
      <c r="H29" s="51" t="s">
        <v>54</v>
      </c>
      <c r="I29" s="82"/>
      <c r="J29" s="82"/>
      <c r="K29" s="82"/>
      <c r="L29" s="82"/>
      <c r="M29" s="82"/>
      <c r="N29" s="82"/>
      <c r="O29" s="80"/>
      <c r="P29" s="80"/>
      <c r="Q29" s="80"/>
      <c r="R29" s="80"/>
      <c r="S29" s="80"/>
      <c r="T29" s="80"/>
      <c r="U29" s="80"/>
      <c r="V29" s="80"/>
    </row>
    <row r="30" spans="1:22" s="32" customFormat="1" ht="24" customHeight="1" x14ac:dyDescent="0.3">
      <c r="A30" s="100"/>
      <c r="B30" s="63">
        <v>2</v>
      </c>
      <c r="C30" s="77" t="s">
        <v>149</v>
      </c>
      <c r="D30" s="39">
        <v>40</v>
      </c>
      <c r="E30" s="40">
        <f t="shared" ref="E30:E33" si="10">F30+G30</f>
        <v>77600</v>
      </c>
      <c r="F30" s="45">
        <f t="shared" ref="F30:F33" si="11">D30*1800</f>
        <v>72000</v>
      </c>
      <c r="G30" s="45">
        <f t="shared" ref="G30:G33" si="12">D30*140</f>
        <v>5600</v>
      </c>
      <c r="H30" s="51" t="s">
        <v>56</v>
      </c>
      <c r="I30" s="82"/>
      <c r="J30" s="82"/>
      <c r="K30" s="82"/>
      <c r="L30" s="82"/>
      <c r="M30" s="82"/>
      <c r="N30" s="82"/>
      <c r="O30" s="80"/>
      <c r="P30" s="80"/>
      <c r="Q30" s="80"/>
      <c r="R30" s="80"/>
      <c r="S30" s="80"/>
      <c r="T30" s="80"/>
      <c r="U30" s="80"/>
      <c r="V30" s="80"/>
    </row>
    <row r="31" spans="1:22" s="32" customFormat="1" ht="24" customHeight="1" x14ac:dyDescent="0.3">
      <c r="A31" s="100"/>
      <c r="B31" s="63">
        <v>3</v>
      </c>
      <c r="C31" s="39" t="s">
        <v>148</v>
      </c>
      <c r="D31" s="39">
        <v>40</v>
      </c>
      <c r="E31" s="40">
        <f t="shared" si="10"/>
        <v>77600</v>
      </c>
      <c r="F31" s="45">
        <f t="shared" si="11"/>
        <v>72000</v>
      </c>
      <c r="G31" s="45">
        <f t="shared" si="12"/>
        <v>5600</v>
      </c>
      <c r="H31" s="51" t="s">
        <v>58</v>
      </c>
      <c r="I31" s="82"/>
      <c r="J31" s="82"/>
      <c r="K31" s="82"/>
      <c r="L31" s="82"/>
      <c r="M31" s="82"/>
      <c r="N31" s="82"/>
      <c r="O31" s="80"/>
      <c r="P31" s="80"/>
      <c r="Q31" s="80"/>
      <c r="R31" s="80"/>
      <c r="S31" s="80"/>
      <c r="T31" s="80"/>
      <c r="U31" s="80"/>
      <c r="V31" s="80"/>
    </row>
    <row r="32" spans="1:22" s="32" customFormat="1" ht="24" customHeight="1" x14ac:dyDescent="0.3">
      <c r="A32" s="100"/>
      <c r="B32" s="63">
        <v>4</v>
      </c>
      <c r="C32" s="39" t="s">
        <v>158</v>
      </c>
      <c r="D32" s="39">
        <v>40</v>
      </c>
      <c r="E32" s="40">
        <f t="shared" si="10"/>
        <v>77600</v>
      </c>
      <c r="F32" s="45">
        <f t="shared" si="11"/>
        <v>72000</v>
      </c>
      <c r="G32" s="45">
        <f t="shared" si="12"/>
        <v>5600</v>
      </c>
      <c r="H32" s="51" t="s">
        <v>30</v>
      </c>
      <c r="I32" s="82"/>
      <c r="J32" s="82"/>
      <c r="K32" s="82"/>
      <c r="L32" s="82"/>
      <c r="M32" s="82"/>
      <c r="N32" s="82"/>
      <c r="O32" s="80"/>
      <c r="P32" s="80"/>
      <c r="Q32" s="80"/>
      <c r="R32" s="80"/>
      <c r="S32" s="80"/>
      <c r="T32" s="80"/>
      <c r="U32" s="80"/>
      <c r="V32" s="80"/>
    </row>
    <row r="33" spans="1:22" s="32" customFormat="1" ht="24" customHeight="1" x14ac:dyDescent="0.3">
      <c r="A33" s="100"/>
      <c r="B33" s="63">
        <v>5</v>
      </c>
      <c r="C33" s="39" t="s">
        <v>159</v>
      </c>
      <c r="D33" s="39">
        <v>42</v>
      </c>
      <c r="E33" s="40">
        <f t="shared" si="10"/>
        <v>81480</v>
      </c>
      <c r="F33" s="45">
        <f t="shared" si="11"/>
        <v>75600</v>
      </c>
      <c r="G33" s="45">
        <f t="shared" si="12"/>
        <v>5880</v>
      </c>
      <c r="H33" s="51" t="s">
        <v>29</v>
      </c>
      <c r="I33" s="82"/>
      <c r="J33" s="82"/>
      <c r="K33" s="82"/>
      <c r="L33" s="82"/>
      <c r="M33" s="82"/>
      <c r="N33" s="82"/>
      <c r="O33" s="80"/>
      <c r="P33" s="80"/>
      <c r="Q33" s="80"/>
      <c r="R33" s="80"/>
      <c r="S33" s="80"/>
      <c r="T33" s="80"/>
      <c r="U33" s="80"/>
      <c r="V33" s="80"/>
    </row>
    <row r="34" spans="1:22" s="32" customFormat="1" ht="27" customHeight="1" x14ac:dyDescent="0.3">
      <c r="A34" s="100" t="s">
        <v>145</v>
      </c>
      <c r="B34" s="66"/>
      <c r="C34" s="37" t="s">
        <v>28</v>
      </c>
      <c r="D34" s="41">
        <f>SUM(D35:D36)</f>
        <v>92</v>
      </c>
      <c r="E34" s="38">
        <f>SUM(E35:E36)</f>
        <v>235520</v>
      </c>
      <c r="F34" s="38">
        <f>SUM(F35:F36)</f>
        <v>220800</v>
      </c>
      <c r="G34" s="38">
        <f>SUM(G35:G36)</f>
        <v>14720</v>
      </c>
      <c r="H34" s="5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</row>
    <row r="35" spans="1:22" s="32" customFormat="1" ht="25.5" customHeight="1" x14ac:dyDescent="0.3">
      <c r="A35" s="100"/>
      <c r="B35" s="63">
        <v>1</v>
      </c>
      <c r="C35" s="44" t="s">
        <v>88</v>
      </c>
      <c r="D35" s="44">
        <v>20</v>
      </c>
      <c r="E35" s="45">
        <f>F35+G35</f>
        <v>51200</v>
      </c>
      <c r="F35" s="45">
        <f>D35*2400</f>
        <v>48000</v>
      </c>
      <c r="G35" s="45">
        <f>D35*160</f>
        <v>3200</v>
      </c>
      <c r="H35" s="51" t="s">
        <v>58</v>
      </c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</row>
    <row r="36" spans="1:22" s="32" customFormat="1" ht="25.5" customHeight="1" x14ac:dyDescent="0.3">
      <c r="A36" s="100"/>
      <c r="B36" s="63">
        <v>2</v>
      </c>
      <c r="C36" s="72" t="s">
        <v>103</v>
      </c>
      <c r="D36" s="73">
        <v>72</v>
      </c>
      <c r="E36" s="40">
        <f>F36+G36</f>
        <v>184320</v>
      </c>
      <c r="F36" s="74">
        <f>D36*2400</f>
        <v>172800</v>
      </c>
      <c r="G36" s="74">
        <f>D36*160</f>
        <v>11520</v>
      </c>
      <c r="H36" s="51" t="s">
        <v>29</v>
      </c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</row>
    <row r="37" spans="1:22" s="32" customFormat="1" ht="27" customHeight="1" x14ac:dyDescent="0.3">
      <c r="A37" s="101" t="s">
        <v>140</v>
      </c>
      <c r="B37" s="37"/>
      <c r="C37" s="66" t="s">
        <v>28</v>
      </c>
      <c r="D37" s="41">
        <f>SUM(D38:D57)</f>
        <v>133</v>
      </c>
      <c r="E37" s="42">
        <f>SUM(E38:E57)</f>
        <v>266000</v>
      </c>
      <c r="F37" s="42">
        <f>SUM(F38:F57)</f>
        <v>43200</v>
      </c>
      <c r="G37" s="42">
        <f>SUM(G38:G57)</f>
        <v>222800</v>
      </c>
      <c r="H37" s="52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</row>
    <row r="38" spans="1:22" s="32" customFormat="1" ht="24" customHeight="1" x14ac:dyDescent="0.3">
      <c r="A38" s="102"/>
      <c r="B38" s="65">
        <v>1</v>
      </c>
      <c r="C38" s="67" t="s">
        <v>70</v>
      </c>
      <c r="D38" s="39">
        <v>25</v>
      </c>
      <c r="E38" s="40">
        <f t="shared" ref="E38" si="13">F38+G38</f>
        <v>50000</v>
      </c>
      <c r="F38" s="40">
        <v>43200</v>
      </c>
      <c r="G38" s="40">
        <v>6800</v>
      </c>
      <c r="H38" s="53" t="s">
        <v>31</v>
      </c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</row>
    <row r="39" spans="1:22" s="32" customFormat="1" ht="24" customHeight="1" x14ac:dyDescent="0.3">
      <c r="A39" s="102"/>
      <c r="B39" s="65">
        <v>2</v>
      </c>
      <c r="C39" s="67" t="s">
        <v>73</v>
      </c>
      <c r="D39" s="39">
        <v>4</v>
      </c>
      <c r="E39" s="40">
        <f>SUM(D39*2000)</f>
        <v>8000</v>
      </c>
      <c r="F39" s="40">
        <v>0</v>
      </c>
      <c r="G39" s="40">
        <f>SUM(E39)</f>
        <v>8000</v>
      </c>
      <c r="H39" s="51" t="s">
        <v>30</v>
      </c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</row>
    <row r="40" spans="1:22" s="32" customFormat="1" ht="24" customHeight="1" x14ac:dyDescent="0.3">
      <c r="A40" s="102"/>
      <c r="B40" s="65">
        <v>3</v>
      </c>
      <c r="C40" s="67" t="s">
        <v>74</v>
      </c>
      <c r="D40" s="39">
        <v>4</v>
      </c>
      <c r="E40" s="40">
        <f t="shared" ref="E40:E57" si="14">SUM(D40*2000)</f>
        <v>8000</v>
      </c>
      <c r="F40" s="40">
        <v>0</v>
      </c>
      <c r="G40" s="40">
        <f t="shared" ref="G40:G57" si="15">SUM(E40)</f>
        <v>8000</v>
      </c>
      <c r="H40" s="51" t="s">
        <v>30</v>
      </c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</row>
    <row r="41" spans="1:22" s="32" customFormat="1" ht="24" customHeight="1" x14ac:dyDescent="0.3">
      <c r="A41" s="102"/>
      <c r="B41" s="65">
        <v>4</v>
      </c>
      <c r="C41" s="67" t="s">
        <v>75</v>
      </c>
      <c r="D41" s="39">
        <v>6</v>
      </c>
      <c r="E41" s="40">
        <f t="shared" si="14"/>
        <v>12000</v>
      </c>
      <c r="F41" s="40">
        <v>0</v>
      </c>
      <c r="G41" s="40">
        <f t="shared" si="15"/>
        <v>12000</v>
      </c>
      <c r="H41" s="51" t="s">
        <v>30</v>
      </c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</row>
    <row r="42" spans="1:22" s="32" customFormat="1" ht="24" customHeight="1" x14ac:dyDescent="0.3">
      <c r="A42" s="102"/>
      <c r="B42" s="65">
        <v>5</v>
      </c>
      <c r="C42" s="67" t="s">
        <v>76</v>
      </c>
      <c r="D42" s="39">
        <v>15</v>
      </c>
      <c r="E42" s="40">
        <f t="shared" si="14"/>
        <v>30000</v>
      </c>
      <c r="F42" s="40">
        <v>0</v>
      </c>
      <c r="G42" s="40">
        <f t="shared" si="15"/>
        <v>30000</v>
      </c>
      <c r="H42" s="51" t="s">
        <v>30</v>
      </c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</row>
    <row r="43" spans="1:22" s="32" customFormat="1" ht="24" customHeight="1" x14ac:dyDescent="0.3">
      <c r="A43" s="102"/>
      <c r="B43" s="65">
        <v>6</v>
      </c>
      <c r="C43" s="67" t="s">
        <v>77</v>
      </c>
      <c r="D43" s="39">
        <v>12</v>
      </c>
      <c r="E43" s="40">
        <f t="shared" si="14"/>
        <v>24000</v>
      </c>
      <c r="F43" s="40">
        <v>0</v>
      </c>
      <c r="G43" s="40">
        <f t="shared" si="15"/>
        <v>24000</v>
      </c>
      <c r="H43" s="51" t="s">
        <v>30</v>
      </c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</row>
    <row r="44" spans="1:22" s="32" customFormat="1" ht="24" customHeight="1" x14ac:dyDescent="0.3">
      <c r="A44" s="102"/>
      <c r="B44" s="65">
        <v>7</v>
      </c>
      <c r="C44" s="67" t="s">
        <v>78</v>
      </c>
      <c r="D44" s="39">
        <v>4</v>
      </c>
      <c r="E44" s="40">
        <f t="shared" si="14"/>
        <v>8000</v>
      </c>
      <c r="F44" s="40">
        <v>0</v>
      </c>
      <c r="G44" s="40">
        <f t="shared" si="15"/>
        <v>8000</v>
      </c>
      <c r="H44" s="51" t="s">
        <v>30</v>
      </c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</row>
    <row r="45" spans="1:22" s="32" customFormat="1" ht="24" customHeight="1" x14ac:dyDescent="0.3">
      <c r="A45" s="102"/>
      <c r="B45" s="65">
        <v>8</v>
      </c>
      <c r="C45" s="67" t="s">
        <v>79</v>
      </c>
      <c r="D45" s="39">
        <v>8</v>
      </c>
      <c r="E45" s="40">
        <f t="shared" si="14"/>
        <v>16000</v>
      </c>
      <c r="F45" s="40">
        <v>0</v>
      </c>
      <c r="G45" s="40">
        <f t="shared" si="15"/>
        <v>16000</v>
      </c>
      <c r="H45" s="51" t="s">
        <v>30</v>
      </c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</row>
    <row r="46" spans="1:22" s="32" customFormat="1" ht="24" customHeight="1" x14ac:dyDescent="0.3">
      <c r="A46" s="102"/>
      <c r="B46" s="65">
        <v>9</v>
      </c>
      <c r="C46" s="67" t="s">
        <v>80</v>
      </c>
      <c r="D46" s="44">
        <v>5</v>
      </c>
      <c r="E46" s="40">
        <f t="shared" si="14"/>
        <v>10000</v>
      </c>
      <c r="F46" s="40">
        <v>0</v>
      </c>
      <c r="G46" s="40">
        <f t="shared" si="15"/>
        <v>10000</v>
      </c>
      <c r="H46" s="51" t="s">
        <v>30</v>
      </c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</row>
    <row r="47" spans="1:22" s="32" customFormat="1" ht="24" customHeight="1" x14ac:dyDescent="0.3">
      <c r="A47" s="102"/>
      <c r="B47" s="65">
        <v>10</v>
      </c>
      <c r="C47" s="67" t="s">
        <v>45</v>
      </c>
      <c r="D47" s="39">
        <v>6</v>
      </c>
      <c r="E47" s="40">
        <f t="shared" si="14"/>
        <v>12000</v>
      </c>
      <c r="F47" s="40">
        <v>0</v>
      </c>
      <c r="G47" s="40">
        <f t="shared" si="15"/>
        <v>12000</v>
      </c>
      <c r="H47" s="51" t="s">
        <v>30</v>
      </c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</row>
    <row r="48" spans="1:22" s="32" customFormat="1" ht="24" customHeight="1" x14ac:dyDescent="0.3">
      <c r="A48" s="102"/>
      <c r="B48" s="65">
        <v>11</v>
      </c>
      <c r="C48" s="67" t="s">
        <v>107</v>
      </c>
      <c r="D48" s="39">
        <v>2</v>
      </c>
      <c r="E48" s="40">
        <f t="shared" si="14"/>
        <v>4000</v>
      </c>
      <c r="F48" s="40">
        <v>0</v>
      </c>
      <c r="G48" s="40">
        <f t="shared" si="15"/>
        <v>4000</v>
      </c>
      <c r="H48" s="51" t="s">
        <v>30</v>
      </c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</row>
    <row r="49" spans="1:22" s="32" customFormat="1" ht="24" customHeight="1" x14ac:dyDescent="0.3">
      <c r="A49" s="102"/>
      <c r="B49" s="65">
        <v>12</v>
      </c>
      <c r="C49" s="67" t="s">
        <v>108</v>
      </c>
      <c r="D49" s="39">
        <v>5</v>
      </c>
      <c r="E49" s="40">
        <f t="shared" si="14"/>
        <v>10000</v>
      </c>
      <c r="F49" s="40">
        <v>0</v>
      </c>
      <c r="G49" s="40">
        <f t="shared" si="15"/>
        <v>10000</v>
      </c>
      <c r="H49" s="51" t="s">
        <v>30</v>
      </c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</row>
    <row r="50" spans="1:22" s="32" customFormat="1" ht="24" customHeight="1" x14ac:dyDescent="0.3">
      <c r="A50" s="102"/>
      <c r="B50" s="78">
        <v>13</v>
      </c>
      <c r="C50" s="67" t="s">
        <v>151</v>
      </c>
      <c r="D50" s="39">
        <v>2</v>
      </c>
      <c r="E50" s="40">
        <f t="shared" si="14"/>
        <v>4000</v>
      </c>
      <c r="F50" s="40"/>
      <c r="G50" s="40">
        <f t="shared" si="15"/>
        <v>4000</v>
      </c>
      <c r="H50" s="51" t="s">
        <v>30</v>
      </c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</row>
    <row r="51" spans="1:22" s="32" customFormat="1" ht="24" customHeight="1" x14ac:dyDescent="0.3">
      <c r="A51" s="102"/>
      <c r="B51" s="78">
        <v>14</v>
      </c>
      <c r="C51" s="67" t="s">
        <v>109</v>
      </c>
      <c r="D51" s="39">
        <v>5</v>
      </c>
      <c r="E51" s="40">
        <f t="shared" si="14"/>
        <v>10000</v>
      </c>
      <c r="F51" s="40">
        <v>0</v>
      </c>
      <c r="G51" s="40">
        <f t="shared" si="15"/>
        <v>10000</v>
      </c>
      <c r="H51" s="51" t="s">
        <v>30</v>
      </c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</row>
    <row r="52" spans="1:22" s="32" customFormat="1" ht="24" customHeight="1" x14ac:dyDescent="0.3">
      <c r="A52" s="102"/>
      <c r="B52" s="78">
        <v>15</v>
      </c>
      <c r="C52" s="67" t="s">
        <v>110</v>
      </c>
      <c r="D52" s="39">
        <v>5</v>
      </c>
      <c r="E52" s="40">
        <f t="shared" si="14"/>
        <v>10000</v>
      </c>
      <c r="F52" s="40">
        <v>0</v>
      </c>
      <c r="G52" s="40">
        <f t="shared" si="15"/>
        <v>10000</v>
      </c>
      <c r="H52" s="51" t="s">
        <v>30</v>
      </c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</row>
    <row r="53" spans="1:22" s="32" customFormat="1" ht="24" customHeight="1" x14ac:dyDescent="0.3">
      <c r="A53" s="102"/>
      <c r="B53" s="78">
        <v>16</v>
      </c>
      <c r="C53" s="67" t="s">
        <v>111</v>
      </c>
      <c r="D53" s="39">
        <v>5</v>
      </c>
      <c r="E53" s="40">
        <f t="shared" si="14"/>
        <v>10000</v>
      </c>
      <c r="F53" s="40">
        <v>0</v>
      </c>
      <c r="G53" s="40">
        <f t="shared" si="15"/>
        <v>10000</v>
      </c>
      <c r="H53" s="51" t="s">
        <v>30</v>
      </c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</row>
    <row r="54" spans="1:22" s="32" customFormat="1" ht="24" customHeight="1" x14ac:dyDescent="0.3">
      <c r="A54" s="102"/>
      <c r="B54" s="78">
        <v>17</v>
      </c>
      <c r="C54" s="67" t="s">
        <v>112</v>
      </c>
      <c r="D54" s="39">
        <v>5</v>
      </c>
      <c r="E54" s="40">
        <f t="shared" si="14"/>
        <v>10000</v>
      </c>
      <c r="F54" s="40">
        <v>0</v>
      </c>
      <c r="G54" s="40">
        <f t="shared" si="15"/>
        <v>10000</v>
      </c>
      <c r="H54" s="51" t="s">
        <v>30</v>
      </c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</row>
    <row r="55" spans="1:22" s="32" customFormat="1" ht="24" customHeight="1" x14ac:dyDescent="0.3">
      <c r="A55" s="102"/>
      <c r="B55" s="78">
        <v>18</v>
      </c>
      <c r="C55" s="67" t="s">
        <v>113</v>
      </c>
      <c r="D55" s="39">
        <v>5</v>
      </c>
      <c r="E55" s="40">
        <f t="shared" si="14"/>
        <v>10000</v>
      </c>
      <c r="F55" s="40">
        <v>0</v>
      </c>
      <c r="G55" s="40">
        <f t="shared" si="15"/>
        <v>10000</v>
      </c>
      <c r="H55" s="51" t="s">
        <v>30</v>
      </c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</row>
    <row r="56" spans="1:22" s="32" customFormat="1" ht="24" customHeight="1" x14ac:dyDescent="0.3">
      <c r="A56" s="102"/>
      <c r="B56" s="78">
        <v>19</v>
      </c>
      <c r="C56" s="67" t="s">
        <v>114</v>
      </c>
      <c r="D56" s="39">
        <v>5</v>
      </c>
      <c r="E56" s="40">
        <f t="shared" si="14"/>
        <v>10000</v>
      </c>
      <c r="F56" s="40">
        <v>0</v>
      </c>
      <c r="G56" s="40">
        <f t="shared" si="15"/>
        <v>10000</v>
      </c>
      <c r="H56" s="51" t="s">
        <v>30</v>
      </c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</row>
    <row r="57" spans="1:22" s="32" customFormat="1" ht="24" customHeight="1" x14ac:dyDescent="0.3">
      <c r="A57" s="102"/>
      <c r="B57" s="78">
        <v>20</v>
      </c>
      <c r="C57" s="68" t="s">
        <v>120</v>
      </c>
      <c r="D57" s="44">
        <v>5</v>
      </c>
      <c r="E57" s="40">
        <f t="shared" si="14"/>
        <v>10000</v>
      </c>
      <c r="F57" s="45">
        <v>0</v>
      </c>
      <c r="G57" s="40">
        <f t="shared" si="15"/>
        <v>10000</v>
      </c>
      <c r="H57" s="51" t="s">
        <v>30</v>
      </c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</row>
    <row r="58" spans="1:22" s="32" customFormat="1" ht="24" customHeight="1" x14ac:dyDescent="0.3">
      <c r="A58" s="101" t="s">
        <v>122</v>
      </c>
      <c r="B58" s="37"/>
      <c r="C58" s="37" t="s">
        <v>28</v>
      </c>
      <c r="D58" s="41">
        <f>SUM(D59:D63)</f>
        <v>72</v>
      </c>
      <c r="E58" s="38">
        <f>SUM(E59:E63)</f>
        <v>129600</v>
      </c>
      <c r="F58" s="38">
        <f>SUM(F59:F63)</f>
        <v>72360</v>
      </c>
      <c r="G58" s="38">
        <f>SUM(G59:G63)</f>
        <v>57240</v>
      </c>
      <c r="H58" s="7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</row>
    <row r="59" spans="1:22" s="32" customFormat="1" ht="24" customHeight="1" x14ac:dyDescent="0.3">
      <c r="A59" s="102"/>
      <c r="B59" s="65">
        <v>1</v>
      </c>
      <c r="C59" s="39" t="s">
        <v>71</v>
      </c>
      <c r="D59" s="39">
        <v>12</v>
      </c>
      <c r="E59" s="40">
        <f>F59+G59</f>
        <v>21600</v>
      </c>
      <c r="F59" s="40">
        <v>20160</v>
      </c>
      <c r="G59" s="40">
        <v>1440</v>
      </c>
      <c r="H59" s="53" t="s">
        <v>31</v>
      </c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</row>
    <row r="60" spans="1:22" s="32" customFormat="1" ht="24" customHeight="1" x14ac:dyDescent="0.3">
      <c r="A60" s="102"/>
      <c r="B60" s="65">
        <v>2</v>
      </c>
      <c r="C60" s="43" t="s">
        <v>94</v>
      </c>
      <c r="D60" s="39">
        <v>20</v>
      </c>
      <c r="E60" s="40">
        <f>F60+G60</f>
        <v>36000</v>
      </c>
      <c r="F60" s="40">
        <v>27000</v>
      </c>
      <c r="G60" s="40">
        <v>9000</v>
      </c>
      <c r="H60" s="51" t="s">
        <v>56</v>
      </c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</row>
    <row r="61" spans="1:22" s="32" customFormat="1" ht="24" customHeight="1" x14ac:dyDescent="0.3">
      <c r="A61" s="102"/>
      <c r="B61" s="65">
        <v>3</v>
      </c>
      <c r="C61" s="39" t="s">
        <v>72</v>
      </c>
      <c r="D61" s="39">
        <v>15</v>
      </c>
      <c r="E61" s="40">
        <f>F61+G61</f>
        <v>27000</v>
      </c>
      <c r="F61" s="40">
        <v>25200</v>
      </c>
      <c r="G61" s="40">
        <v>1800</v>
      </c>
      <c r="H61" s="51" t="s">
        <v>58</v>
      </c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</row>
    <row r="62" spans="1:22" s="32" customFormat="1" ht="24" customHeight="1" x14ac:dyDescent="0.3">
      <c r="A62" s="102"/>
      <c r="B62" s="65">
        <v>4</v>
      </c>
      <c r="C62" s="39" t="s">
        <v>118</v>
      </c>
      <c r="D62" s="58">
        <v>5</v>
      </c>
      <c r="E62" s="7">
        <f t="shared" ref="E62" si="16">F62+G62</f>
        <v>9000</v>
      </c>
      <c r="F62" s="28">
        <v>0</v>
      </c>
      <c r="G62" s="7">
        <f>D62*1800</f>
        <v>9000</v>
      </c>
      <c r="H62" s="51" t="s">
        <v>93</v>
      </c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</row>
    <row r="63" spans="1:22" s="32" customFormat="1" ht="24" customHeight="1" x14ac:dyDescent="0.3">
      <c r="A63" s="104"/>
      <c r="B63" s="65">
        <v>5</v>
      </c>
      <c r="C63" s="44" t="s">
        <v>117</v>
      </c>
      <c r="D63" s="44">
        <v>20</v>
      </c>
      <c r="E63" s="40">
        <f>F63+G63</f>
        <v>36000</v>
      </c>
      <c r="F63" s="45">
        <v>0</v>
      </c>
      <c r="G63" s="45">
        <f>D63*1800</f>
        <v>36000</v>
      </c>
      <c r="H63" s="51" t="s">
        <v>93</v>
      </c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</row>
    <row r="64" spans="1:22" s="32" customFormat="1" ht="27" customHeight="1" x14ac:dyDescent="0.3">
      <c r="A64" s="100" t="s">
        <v>123</v>
      </c>
      <c r="B64" s="66"/>
      <c r="C64" s="37" t="s">
        <v>28</v>
      </c>
      <c r="D64" s="41">
        <f>SUM(D65:D66)</f>
        <v>75</v>
      </c>
      <c r="E64" s="38">
        <f>SUM(E65:E66)</f>
        <v>11250</v>
      </c>
      <c r="F64" s="38">
        <f t="shared" ref="F64:G64" si="17">SUM(F65:F66)</f>
        <v>0</v>
      </c>
      <c r="G64" s="38">
        <f t="shared" si="17"/>
        <v>11250</v>
      </c>
      <c r="H64" s="54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</row>
    <row r="65" spans="1:22" s="32" customFormat="1" ht="24" customHeight="1" x14ac:dyDescent="0.3">
      <c r="A65" s="100"/>
      <c r="B65" s="63">
        <v>1</v>
      </c>
      <c r="C65" s="46" t="s">
        <v>141</v>
      </c>
      <c r="D65" s="46">
        <v>20</v>
      </c>
      <c r="E65" s="40">
        <f t="shared" ref="E65:E66" si="18">F65+G65</f>
        <v>3000</v>
      </c>
      <c r="F65" s="47">
        <v>0</v>
      </c>
      <c r="G65" s="47">
        <f>D65*150</f>
        <v>3000</v>
      </c>
      <c r="H65" s="53" t="s">
        <v>92</v>
      </c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</row>
    <row r="66" spans="1:22" s="32" customFormat="1" ht="24" customHeight="1" thickBot="1" x14ac:dyDescent="0.35">
      <c r="A66" s="103"/>
      <c r="B66" s="64">
        <v>2</v>
      </c>
      <c r="C66" s="55" t="s">
        <v>81</v>
      </c>
      <c r="D66" s="55">
        <v>55</v>
      </c>
      <c r="E66" s="56">
        <f t="shared" si="18"/>
        <v>8250</v>
      </c>
      <c r="F66" s="56">
        <v>0</v>
      </c>
      <c r="G66" s="89">
        <f>D66*150</f>
        <v>8250</v>
      </c>
      <c r="H66" s="57" t="s">
        <v>68</v>
      </c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</row>
  </sheetData>
  <mergeCells count="13">
    <mergeCell ref="A34:A36"/>
    <mergeCell ref="A37:A57"/>
    <mergeCell ref="A64:A66"/>
    <mergeCell ref="A58:A63"/>
    <mergeCell ref="A6:A27"/>
    <mergeCell ref="A28:A33"/>
    <mergeCell ref="A1:H1"/>
    <mergeCell ref="A3:A4"/>
    <mergeCell ref="C3:C4"/>
    <mergeCell ref="D3:D4"/>
    <mergeCell ref="E3:G3"/>
    <mergeCell ref="H3:H4"/>
    <mergeCell ref="B3:B4"/>
  </mergeCells>
  <phoneticPr fontId="1" type="noConversion"/>
  <pageMargins left="0.7" right="0.7" top="0.75" bottom="0.75" header="0.3" footer="0.3"/>
  <pageSetup paperSize="9" scale="69" fitToHeight="0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opLeftCell="C1" zoomScaleNormal="100" workbookViewId="0">
      <selection activeCell="L53" sqref="L53"/>
    </sheetView>
  </sheetViews>
  <sheetFormatPr defaultRowHeight="16.5" x14ac:dyDescent="0.3"/>
  <cols>
    <col min="1" max="1" width="15.125" customWidth="1"/>
    <col min="2" max="2" width="12.25" customWidth="1"/>
    <col min="3" max="3" width="26" customWidth="1"/>
    <col min="4" max="4" width="10.75" bestFit="1" customWidth="1"/>
    <col min="5" max="5" width="18.125" style="1" customWidth="1"/>
    <col min="6" max="7" width="16.75" style="1" customWidth="1"/>
    <col min="8" max="8" width="10.125" customWidth="1"/>
    <col min="9" max="9" width="17.25" customWidth="1"/>
  </cols>
  <sheetData>
    <row r="1" spans="1:9" ht="34.5" customHeight="1" x14ac:dyDescent="0.3">
      <c r="A1" s="90" t="s">
        <v>83</v>
      </c>
      <c r="B1" s="90"/>
      <c r="C1" s="90"/>
      <c r="D1" s="90"/>
      <c r="E1" s="90"/>
      <c r="F1" s="90"/>
      <c r="G1" s="90"/>
      <c r="H1" s="90"/>
    </row>
    <row r="2" spans="1:9" ht="12.75" customHeight="1" thickBot="1" x14ac:dyDescent="0.35"/>
    <row r="3" spans="1:9" ht="20.25" customHeight="1" x14ac:dyDescent="0.3">
      <c r="A3" s="118" t="s">
        <v>0</v>
      </c>
      <c r="B3" s="123" t="s">
        <v>1</v>
      </c>
      <c r="C3" s="124"/>
      <c r="D3" s="120" t="s">
        <v>6</v>
      </c>
      <c r="E3" s="122" t="s">
        <v>2</v>
      </c>
      <c r="F3" s="122"/>
      <c r="G3" s="122"/>
      <c r="H3" s="120" t="s">
        <v>7</v>
      </c>
      <c r="I3" s="111" t="s">
        <v>50</v>
      </c>
    </row>
    <row r="4" spans="1:9" ht="20.25" customHeight="1" x14ac:dyDescent="0.3">
      <c r="A4" s="119"/>
      <c r="B4" s="125"/>
      <c r="C4" s="126"/>
      <c r="D4" s="121"/>
      <c r="E4" s="2" t="s">
        <v>3</v>
      </c>
      <c r="F4" s="3" t="s">
        <v>4</v>
      </c>
      <c r="G4" s="3" t="s">
        <v>5</v>
      </c>
      <c r="H4" s="121"/>
      <c r="I4" s="112"/>
    </row>
    <row r="5" spans="1:9" s="11" customFormat="1" ht="27" customHeight="1" x14ac:dyDescent="0.3">
      <c r="A5" s="15" t="s">
        <v>8</v>
      </c>
      <c r="B5" s="20" t="s">
        <v>9</v>
      </c>
      <c r="C5" s="16" t="s">
        <v>153</v>
      </c>
      <c r="D5" s="17">
        <f>D6+D14+D20+D27+D55</f>
        <v>1450</v>
      </c>
      <c r="E5" s="31">
        <f>E6+E14+E20+E27+E55</f>
        <v>2733690</v>
      </c>
      <c r="F5" s="31">
        <f>F6+F14+F20+F27+F55</f>
        <v>2276760</v>
      </c>
      <c r="G5" s="31">
        <f>G6+G14+G20+G27+G55</f>
        <v>456930</v>
      </c>
      <c r="H5" s="17" t="s">
        <v>89</v>
      </c>
      <c r="I5" s="18"/>
    </row>
    <row r="6" spans="1:9" ht="28.5" customHeight="1" x14ac:dyDescent="0.3">
      <c r="A6" s="105" t="s">
        <v>20</v>
      </c>
      <c r="B6" s="106" t="s">
        <v>137</v>
      </c>
      <c r="C6" s="107"/>
      <c r="D6" s="5">
        <f>SUM(D7:D13)</f>
        <v>310</v>
      </c>
      <c r="E6" s="5">
        <f>SUM(E7:E13)</f>
        <v>601220</v>
      </c>
      <c r="F6" s="5">
        <f>SUM(F7:F13)</f>
        <v>554760</v>
      </c>
      <c r="G6" s="5">
        <f>SUM(G7:G13)</f>
        <v>46460</v>
      </c>
      <c r="H6" s="4" t="s">
        <v>21</v>
      </c>
      <c r="I6" s="13"/>
    </row>
    <row r="7" spans="1:9" ht="27" customHeight="1" x14ac:dyDescent="0.3">
      <c r="A7" s="105"/>
      <c r="B7" s="21" t="s">
        <v>104</v>
      </c>
      <c r="C7" s="6" t="s">
        <v>22</v>
      </c>
      <c r="D7" s="6">
        <v>100</v>
      </c>
      <c r="E7" s="7">
        <f>F7+G7</f>
        <v>194000</v>
      </c>
      <c r="F7" s="7">
        <v>180000</v>
      </c>
      <c r="G7" s="7">
        <v>14000</v>
      </c>
      <c r="H7" s="6"/>
      <c r="I7" s="108"/>
    </row>
    <row r="8" spans="1:9" ht="27" customHeight="1" x14ac:dyDescent="0.3">
      <c r="A8" s="105"/>
      <c r="B8" s="21" t="s">
        <v>104</v>
      </c>
      <c r="C8" s="6" t="s">
        <v>23</v>
      </c>
      <c r="D8" s="6">
        <v>89</v>
      </c>
      <c r="E8" s="7">
        <f>F8+G8</f>
        <v>172660</v>
      </c>
      <c r="F8" s="7">
        <f>D8*1800</f>
        <v>160200</v>
      </c>
      <c r="G8" s="7">
        <f>D8*140</f>
        <v>12460</v>
      </c>
      <c r="H8" s="6"/>
      <c r="I8" s="109"/>
    </row>
    <row r="9" spans="1:9" ht="27" customHeight="1" x14ac:dyDescent="0.3">
      <c r="A9" s="105"/>
      <c r="B9" s="21" t="s">
        <v>104</v>
      </c>
      <c r="C9" s="6" t="s">
        <v>160</v>
      </c>
      <c r="D9" s="6">
        <v>20</v>
      </c>
      <c r="E9" s="7">
        <f>F9+G9</f>
        <v>38800</v>
      </c>
      <c r="F9" s="7">
        <f>D9*1800</f>
        <v>36000</v>
      </c>
      <c r="G9" s="7">
        <f>D9*140</f>
        <v>2800</v>
      </c>
      <c r="H9" s="71"/>
      <c r="I9" s="109"/>
    </row>
    <row r="10" spans="1:9" ht="27" customHeight="1" x14ac:dyDescent="0.3">
      <c r="A10" s="105"/>
      <c r="B10" s="21" t="s">
        <v>104</v>
      </c>
      <c r="C10" s="6" t="s">
        <v>24</v>
      </c>
      <c r="D10" s="6">
        <v>24</v>
      </c>
      <c r="E10" s="7">
        <f>F10+G10</f>
        <v>46560</v>
      </c>
      <c r="F10" s="7">
        <f>D10*1800</f>
        <v>43200</v>
      </c>
      <c r="G10" s="7">
        <f>D10*140</f>
        <v>3360</v>
      </c>
      <c r="H10" s="6"/>
      <c r="I10" s="109"/>
    </row>
    <row r="11" spans="1:9" ht="27" customHeight="1" x14ac:dyDescent="0.3">
      <c r="A11" s="105"/>
      <c r="B11" s="21" t="s">
        <v>131</v>
      </c>
      <c r="C11" s="6" t="s">
        <v>129</v>
      </c>
      <c r="D11" s="6">
        <v>40</v>
      </c>
      <c r="E11" s="7">
        <f>F11+G11</f>
        <v>77600</v>
      </c>
      <c r="F11" s="7">
        <f>D11*1800</f>
        <v>72000</v>
      </c>
      <c r="G11" s="7">
        <f>D11*140</f>
        <v>5600</v>
      </c>
      <c r="H11" s="6"/>
      <c r="I11" s="109"/>
    </row>
    <row r="12" spans="1:9" ht="27" customHeight="1" x14ac:dyDescent="0.3">
      <c r="A12" s="105"/>
      <c r="B12" s="21" t="s">
        <v>121</v>
      </c>
      <c r="C12" s="6" t="s">
        <v>25</v>
      </c>
      <c r="D12" s="6">
        <v>25</v>
      </c>
      <c r="E12" s="7">
        <f t="shared" ref="E12:E13" si="0">F12+G12</f>
        <v>50000</v>
      </c>
      <c r="F12" s="7">
        <v>43200</v>
      </c>
      <c r="G12" s="7">
        <v>6800</v>
      </c>
      <c r="H12" s="12"/>
      <c r="I12" s="109"/>
    </row>
    <row r="13" spans="1:9" ht="27" customHeight="1" x14ac:dyDescent="0.3">
      <c r="A13" s="105"/>
      <c r="B13" s="21" t="s">
        <v>122</v>
      </c>
      <c r="C13" s="6" t="s">
        <v>26</v>
      </c>
      <c r="D13" s="6">
        <v>12</v>
      </c>
      <c r="E13" s="7">
        <f t="shared" si="0"/>
        <v>21600</v>
      </c>
      <c r="F13" s="7">
        <v>20160</v>
      </c>
      <c r="G13" s="7">
        <v>1440</v>
      </c>
      <c r="H13" s="12"/>
      <c r="I13" s="110"/>
    </row>
    <row r="14" spans="1:9" ht="28.5" customHeight="1" x14ac:dyDescent="0.3">
      <c r="A14" s="105" t="s">
        <v>47</v>
      </c>
      <c r="B14" s="106" t="s">
        <v>136</v>
      </c>
      <c r="C14" s="107"/>
      <c r="D14" s="5">
        <f>SUM(D15:D19)</f>
        <v>170</v>
      </c>
      <c r="E14" s="5">
        <f>SUM(E15:E19)</f>
        <v>291200</v>
      </c>
      <c r="F14" s="5">
        <f>SUM(F15:F18)</f>
        <v>261000</v>
      </c>
      <c r="G14" s="5">
        <f>SUM(G15:G19)</f>
        <v>30200</v>
      </c>
      <c r="H14" s="4" t="s">
        <v>48</v>
      </c>
      <c r="I14" s="13"/>
    </row>
    <row r="15" spans="1:9" ht="27" customHeight="1" x14ac:dyDescent="0.3">
      <c r="A15" s="105"/>
      <c r="B15" s="21" t="s">
        <v>104</v>
      </c>
      <c r="C15" s="6" t="s">
        <v>49</v>
      </c>
      <c r="D15" s="6">
        <v>80</v>
      </c>
      <c r="E15" s="7">
        <f>F15+G15</f>
        <v>155200</v>
      </c>
      <c r="F15" s="7">
        <f>D15*1800</f>
        <v>144000</v>
      </c>
      <c r="G15" s="7">
        <f>D15*140</f>
        <v>11200</v>
      </c>
      <c r="H15" s="6"/>
      <c r="I15" s="14"/>
    </row>
    <row r="16" spans="1:9" ht="27" customHeight="1" x14ac:dyDescent="0.3">
      <c r="A16" s="105"/>
      <c r="B16" s="21" t="s">
        <v>104</v>
      </c>
      <c r="C16" s="6" t="s">
        <v>84</v>
      </c>
      <c r="D16" s="6">
        <v>10</v>
      </c>
      <c r="E16" s="7">
        <f t="shared" ref="E16:E17" si="1">F16+G16</f>
        <v>19400</v>
      </c>
      <c r="F16" s="7">
        <v>18000</v>
      </c>
      <c r="G16" s="7">
        <v>1400</v>
      </c>
      <c r="H16" s="6"/>
      <c r="I16" s="14"/>
    </row>
    <row r="17" spans="1:9" ht="27" customHeight="1" x14ac:dyDescent="0.3">
      <c r="A17" s="105"/>
      <c r="B17" s="21" t="s">
        <v>132</v>
      </c>
      <c r="C17" s="6" t="s">
        <v>130</v>
      </c>
      <c r="D17" s="6">
        <v>40</v>
      </c>
      <c r="E17" s="7">
        <f t="shared" si="1"/>
        <v>77600</v>
      </c>
      <c r="F17" s="7">
        <f>D17*1800</f>
        <v>72000</v>
      </c>
      <c r="G17" s="7">
        <f>D17*140</f>
        <v>5600</v>
      </c>
      <c r="H17" s="6"/>
      <c r="I17" s="14"/>
    </row>
    <row r="18" spans="1:9" ht="27" customHeight="1" x14ac:dyDescent="0.3">
      <c r="A18" s="105"/>
      <c r="B18" s="21" t="s">
        <v>122</v>
      </c>
      <c r="C18" s="30" t="s">
        <v>85</v>
      </c>
      <c r="D18" s="6">
        <v>20</v>
      </c>
      <c r="E18" s="7">
        <f>F18+G18</f>
        <v>36000</v>
      </c>
      <c r="F18" s="7">
        <v>27000</v>
      </c>
      <c r="G18" s="7">
        <v>9000</v>
      </c>
      <c r="H18" s="6"/>
      <c r="I18" s="14"/>
    </row>
    <row r="19" spans="1:9" ht="27" customHeight="1" x14ac:dyDescent="0.3">
      <c r="A19" s="105"/>
      <c r="B19" s="59" t="s">
        <v>123</v>
      </c>
      <c r="C19" s="60" t="s">
        <v>87</v>
      </c>
      <c r="D19" s="60">
        <v>20</v>
      </c>
      <c r="E19" s="61">
        <f>F19+G19</f>
        <v>3000</v>
      </c>
      <c r="F19" s="61">
        <v>0</v>
      </c>
      <c r="G19" s="61">
        <v>3000</v>
      </c>
      <c r="H19" s="6"/>
      <c r="I19" s="14"/>
    </row>
    <row r="20" spans="1:9" ht="28.5" customHeight="1" x14ac:dyDescent="0.3">
      <c r="A20" s="105" t="s">
        <v>15</v>
      </c>
      <c r="B20" s="106" t="s">
        <v>128</v>
      </c>
      <c r="C20" s="107"/>
      <c r="D20" s="5">
        <f>SUM(D21:D26)</f>
        <v>225</v>
      </c>
      <c r="E20" s="5">
        <f>SUM(E21:E26)</f>
        <v>446800</v>
      </c>
      <c r="F20" s="5">
        <f>SUM(F21:F26)</f>
        <v>415200</v>
      </c>
      <c r="G20" s="5">
        <f>SUM(G21:G26)</f>
        <v>31600</v>
      </c>
      <c r="H20" s="4" t="s">
        <v>16</v>
      </c>
      <c r="I20" s="13"/>
    </row>
    <row r="21" spans="1:9" ht="27" customHeight="1" x14ac:dyDescent="0.3">
      <c r="A21" s="105"/>
      <c r="B21" s="21" t="s">
        <v>105</v>
      </c>
      <c r="C21" s="6" t="s">
        <v>17</v>
      </c>
      <c r="D21" s="6">
        <v>100</v>
      </c>
      <c r="E21" s="7">
        <f>F21+G21</f>
        <v>194000</v>
      </c>
      <c r="F21" s="7">
        <f>D21*1800</f>
        <v>180000</v>
      </c>
      <c r="G21" s="7">
        <f>D21*140</f>
        <v>14000</v>
      </c>
      <c r="H21" s="6"/>
      <c r="I21" s="108"/>
    </row>
    <row r="22" spans="1:9" ht="27" customHeight="1" x14ac:dyDescent="0.3">
      <c r="A22" s="105"/>
      <c r="B22" s="21" t="s">
        <v>105</v>
      </c>
      <c r="C22" s="6" t="s">
        <v>18</v>
      </c>
      <c r="D22" s="6">
        <v>40</v>
      </c>
      <c r="E22" s="7">
        <f t="shared" ref="E22:E26" si="2">F22+G22</f>
        <v>77600</v>
      </c>
      <c r="F22" s="7">
        <f>D22*1800</f>
        <v>72000</v>
      </c>
      <c r="G22" s="7">
        <f>D22*140</f>
        <v>5600</v>
      </c>
      <c r="H22" s="6"/>
      <c r="I22" s="109"/>
    </row>
    <row r="23" spans="1:9" ht="27" customHeight="1" x14ac:dyDescent="0.3">
      <c r="A23" s="105"/>
      <c r="B23" s="21" t="s">
        <v>105</v>
      </c>
      <c r="C23" s="6" t="s">
        <v>99</v>
      </c>
      <c r="D23" s="10">
        <v>10</v>
      </c>
      <c r="E23" s="7">
        <f t="shared" si="2"/>
        <v>19400</v>
      </c>
      <c r="F23" s="7">
        <f>D23*1800</f>
        <v>18000</v>
      </c>
      <c r="G23" s="7">
        <f>D23*140</f>
        <v>1400</v>
      </c>
      <c r="H23" s="6"/>
      <c r="I23" s="109"/>
    </row>
    <row r="24" spans="1:9" ht="27" customHeight="1" x14ac:dyDescent="0.3">
      <c r="A24" s="105"/>
      <c r="B24" s="21" t="s">
        <v>133</v>
      </c>
      <c r="C24" s="6" t="s">
        <v>135</v>
      </c>
      <c r="D24" s="6">
        <v>40</v>
      </c>
      <c r="E24" s="7">
        <f t="shared" si="2"/>
        <v>77600</v>
      </c>
      <c r="F24" s="7">
        <f>D24*1800</f>
        <v>72000</v>
      </c>
      <c r="G24" s="7">
        <f>D24*140</f>
        <v>5600</v>
      </c>
      <c r="H24" s="6"/>
      <c r="I24" s="109"/>
    </row>
    <row r="25" spans="1:9" ht="27" customHeight="1" x14ac:dyDescent="0.3">
      <c r="A25" s="105"/>
      <c r="B25" s="21" t="s">
        <v>134</v>
      </c>
      <c r="C25" s="6" t="s">
        <v>88</v>
      </c>
      <c r="D25" s="6">
        <v>20</v>
      </c>
      <c r="E25" s="7">
        <f t="shared" si="2"/>
        <v>51200</v>
      </c>
      <c r="F25" s="7">
        <f>D25*2400</f>
        <v>48000</v>
      </c>
      <c r="G25" s="7">
        <f>D25*160</f>
        <v>3200</v>
      </c>
      <c r="H25" s="6"/>
      <c r="I25" s="109"/>
    </row>
    <row r="26" spans="1:9" ht="27" customHeight="1" x14ac:dyDescent="0.3">
      <c r="A26" s="105"/>
      <c r="B26" s="21" t="s">
        <v>124</v>
      </c>
      <c r="C26" s="6" t="s">
        <v>19</v>
      </c>
      <c r="D26" s="6">
        <v>15</v>
      </c>
      <c r="E26" s="7">
        <f t="shared" si="2"/>
        <v>27000</v>
      </c>
      <c r="F26" s="7">
        <v>25200</v>
      </c>
      <c r="G26" s="7">
        <v>1800</v>
      </c>
      <c r="H26" s="12"/>
      <c r="I26" s="110"/>
    </row>
    <row r="27" spans="1:9" ht="28.5" customHeight="1" x14ac:dyDescent="0.3">
      <c r="A27" s="114" t="s">
        <v>46</v>
      </c>
      <c r="B27" s="106" t="s">
        <v>154</v>
      </c>
      <c r="C27" s="107"/>
      <c r="D27" s="5">
        <f>SUM(D28:D54)</f>
        <v>358</v>
      </c>
      <c r="E27" s="5">
        <f>SUM(E28:E54)</f>
        <v>697500</v>
      </c>
      <c r="F27" s="5">
        <f>SUM(F28:F54)</f>
        <v>405000</v>
      </c>
      <c r="G27" s="5">
        <f>SUM(G28:G54)</f>
        <v>292500</v>
      </c>
      <c r="H27" s="4" t="s">
        <v>95</v>
      </c>
      <c r="I27" s="13"/>
    </row>
    <row r="28" spans="1:9" ht="27" customHeight="1" x14ac:dyDescent="0.3">
      <c r="A28" s="115"/>
      <c r="B28" s="21" t="s">
        <v>104</v>
      </c>
      <c r="C28" s="6" t="s">
        <v>32</v>
      </c>
      <c r="D28" s="6">
        <v>45</v>
      </c>
      <c r="E28" s="7">
        <f>F28+G28</f>
        <v>87300</v>
      </c>
      <c r="F28" s="7">
        <f>D28*1800</f>
        <v>81000</v>
      </c>
      <c r="G28" s="7">
        <f>D28*140</f>
        <v>6300</v>
      </c>
      <c r="H28" s="6"/>
      <c r="I28" s="23"/>
    </row>
    <row r="29" spans="1:9" ht="27" customHeight="1" x14ac:dyDescent="0.3">
      <c r="A29" s="115"/>
      <c r="B29" s="21" t="s">
        <v>104</v>
      </c>
      <c r="C29" s="6" t="s">
        <v>33</v>
      </c>
      <c r="D29" s="6">
        <v>60</v>
      </c>
      <c r="E29" s="7">
        <f t="shared" ref="E29:E54" si="3">F29+G29</f>
        <v>116400</v>
      </c>
      <c r="F29" s="7">
        <f t="shared" ref="F29:F31" si="4">D29*1800</f>
        <v>108000</v>
      </c>
      <c r="G29" s="7">
        <f t="shared" ref="G29:G31" si="5">D29*140</f>
        <v>8400</v>
      </c>
      <c r="H29" s="6"/>
      <c r="I29" s="23"/>
    </row>
    <row r="30" spans="1:9" ht="27" customHeight="1" x14ac:dyDescent="0.3">
      <c r="A30" s="115"/>
      <c r="B30" s="21" t="s">
        <v>104</v>
      </c>
      <c r="C30" s="6" t="s">
        <v>34</v>
      </c>
      <c r="D30" s="6">
        <v>25</v>
      </c>
      <c r="E30" s="7">
        <f t="shared" si="3"/>
        <v>48500</v>
      </c>
      <c r="F30" s="7">
        <f t="shared" si="4"/>
        <v>45000</v>
      </c>
      <c r="G30" s="7">
        <f t="shared" si="5"/>
        <v>3500</v>
      </c>
      <c r="H30" s="6"/>
      <c r="I30" s="23"/>
    </row>
    <row r="31" spans="1:9" ht="27" customHeight="1" x14ac:dyDescent="0.3">
      <c r="A31" s="115"/>
      <c r="B31" s="21" t="s">
        <v>104</v>
      </c>
      <c r="C31" s="6" t="s">
        <v>35</v>
      </c>
      <c r="D31" s="6">
        <v>10</v>
      </c>
      <c r="E31" s="7">
        <f>F31+G31</f>
        <v>19400</v>
      </c>
      <c r="F31" s="7">
        <f t="shared" si="4"/>
        <v>18000</v>
      </c>
      <c r="G31" s="7">
        <f t="shared" si="5"/>
        <v>1400</v>
      </c>
      <c r="H31" s="6"/>
      <c r="I31" s="23"/>
    </row>
    <row r="32" spans="1:9" ht="27" customHeight="1" x14ac:dyDescent="0.3">
      <c r="A32" s="115"/>
      <c r="B32" s="21" t="s">
        <v>104</v>
      </c>
      <c r="C32" s="6" t="s">
        <v>36</v>
      </c>
      <c r="D32" s="6">
        <v>45</v>
      </c>
      <c r="E32" s="7">
        <f>F32+G32</f>
        <v>87300</v>
      </c>
      <c r="F32" s="7">
        <f>D32*1800</f>
        <v>81000</v>
      </c>
      <c r="G32" s="7">
        <f>D32*140</f>
        <v>6300</v>
      </c>
      <c r="H32" s="6"/>
      <c r="I32" s="23"/>
    </row>
    <row r="33" spans="1:11" ht="27" customHeight="1" x14ac:dyDescent="0.3">
      <c r="A33" s="115"/>
      <c r="B33" s="21" t="s">
        <v>132</v>
      </c>
      <c r="C33" s="60" t="s">
        <v>155</v>
      </c>
      <c r="D33" s="60">
        <v>40</v>
      </c>
      <c r="E33" s="76">
        <f>F33+G33</f>
        <v>77600</v>
      </c>
      <c r="F33" s="76">
        <f>D33*1800</f>
        <v>72000</v>
      </c>
      <c r="G33" s="76">
        <f>D33*140</f>
        <v>5600</v>
      </c>
      <c r="H33" s="71"/>
      <c r="I33" s="23"/>
    </row>
    <row r="34" spans="1:11" ht="27" customHeight="1" x14ac:dyDescent="0.3">
      <c r="A34" s="115"/>
      <c r="B34" s="24" t="s">
        <v>125</v>
      </c>
      <c r="C34" s="25" t="s">
        <v>37</v>
      </c>
      <c r="D34" s="75">
        <v>4</v>
      </c>
      <c r="E34" s="26">
        <f t="shared" si="3"/>
        <v>8000</v>
      </c>
      <c r="F34" s="26">
        <v>0</v>
      </c>
      <c r="G34" s="26">
        <v>8000</v>
      </c>
      <c r="H34" s="25"/>
      <c r="I34" s="23"/>
      <c r="K34" s="75">
        <v>4</v>
      </c>
    </row>
    <row r="35" spans="1:11" ht="27" customHeight="1" x14ac:dyDescent="0.3">
      <c r="A35" s="115"/>
      <c r="B35" s="24" t="s">
        <v>125</v>
      </c>
      <c r="C35" s="6" t="s">
        <v>38</v>
      </c>
      <c r="D35" s="58">
        <v>4</v>
      </c>
      <c r="E35" s="7">
        <f t="shared" si="3"/>
        <v>8000</v>
      </c>
      <c r="F35" s="7">
        <v>0</v>
      </c>
      <c r="G35" s="7">
        <f>D35*2000</f>
        <v>8000</v>
      </c>
      <c r="H35" s="6"/>
      <c r="I35" s="27"/>
      <c r="K35" s="58">
        <v>4</v>
      </c>
    </row>
    <row r="36" spans="1:11" ht="27" customHeight="1" x14ac:dyDescent="0.3">
      <c r="A36" s="115"/>
      <c r="B36" s="24" t="s">
        <v>125</v>
      </c>
      <c r="C36" s="6" t="s">
        <v>39</v>
      </c>
      <c r="D36" s="58">
        <v>6</v>
      </c>
      <c r="E36" s="7">
        <f t="shared" si="3"/>
        <v>12000</v>
      </c>
      <c r="F36" s="7">
        <v>0</v>
      </c>
      <c r="G36" s="7">
        <f t="shared" ref="G36:G52" si="6">D36*2000</f>
        <v>12000</v>
      </c>
      <c r="H36" s="6"/>
      <c r="I36" s="27"/>
      <c r="K36" s="58">
        <v>6</v>
      </c>
    </row>
    <row r="37" spans="1:11" ht="27" customHeight="1" x14ac:dyDescent="0.3">
      <c r="A37" s="115"/>
      <c r="B37" s="24" t="s">
        <v>125</v>
      </c>
      <c r="C37" s="6" t="s">
        <v>40</v>
      </c>
      <c r="D37" s="58">
        <v>15</v>
      </c>
      <c r="E37" s="7">
        <f t="shared" si="3"/>
        <v>30000</v>
      </c>
      <c r="F37" s="7">
        <v>0</v>
      </c>
      <c r="G37" s="7">
        <f t="shared" si="6"/>
        <v>30000</v>
      </c>
      <c r="H37" s="6"/>
      <c r="I37" s="27"/>
      <c r="K37" s="58">
        <v>15</v>
      </c>
    </row>
    <row r="38" spans="1:11" ht="27" customHeight="1" x14ac:dyDescent="0.3">
      <c r="A38" s="115"/>
      <c r="B38" s="24" t="s">
        <v>125</v>
      </c>
      <c r="C38" s="6" t="s">
        <v>41</v>
      </c>
      <c r="D38" s="58">
        <v>12</v>
      </c>
      <c r="E38" s="7">
        <f t="shared" si="3"/>
        <v>24000</v>
      </c>
      <c r="F38" s="7">
        <v>0</v>
      </c>
      <c r="G38" s="7">
        <f t="shared" si="6"/>
        <v>24000</v>
      </c>
      <c r="H38" s="6"/>
      <c r="I38" s="27"/>
      <c r="K38" s="58">
        <v>12</v>
      </c>
    </row>
    <row r="39" spans="1:11" ht="27" customHeight="1" x14ac:dyDescent="0.3">
      <c r="A39" s="115"/>
      <c r="B39" s="24" t="s">
        <v>125</v>
      </c>
      <c r="C39" s="6" t="s">
        <v>42</v>
      </c>
      <c r="D39" s="58">
        <v>4</v>
      </c>
      <c r="E39" s="7">
        <f t="shared" si="3"/>
        <v>8000</v>
      </c>
      <c r="F39" s="7">
        <v>0</v>
      </c>
      <c r="G39" s="7">
        <f t="shared" si="6"/>
        <v>8000</v>
      </c>
      <c r="H39" s="6"/>
      <c r="I39" s="27"/>
      <c r="K39" s="58">
        <v>4</v>
      </c>
    </row>
    <row r="40" spans="1:11" ht="27" customHeight="1" x14ac:dyDescent="0.3">
      <c r="A40" s="115"/>
      <c r="B40" s="24" t="s">
        <v>125</v>
      </c>
      <c r="C40" s="6" t="s">
        <v>43</v>
      </c>
      <c r="D40" s="58">
        <v>8</v>
      </c>
      <c r="E40" s="7">
        <f t="shared" si="3"/>
        <v>16000</v>
      </c>
      <c r="F40" s="7">
        <v>0</v>
      </c>
      <c r="G40" s="7">
        <f t="shared" si="6"/>
        <v>16000</v>
      </c>
      <c r="H40" s="6"/>
      <c r="I40" s="27"/>
      <c r="K40" s="58">
        <v>8</v>
      </c>
    </row>
    <row r="41" spans="1:11" ht="27" customHeight="1" x14ac:dyDescent="0.3">
      <c r="A41" s="115"/>
      <c r="B41" s="24" t="s">
        <v>125</v>
      </c>
      <c r="C41" s="6" t="s">
        <v>44</v>
      </c>
      <c r="D41" s="58">
        <v>5</v>
      </c>
      <c r="E41" s="7">
        <f t="shared" si="3"/>
        <v>10000</v>
      </c>
      <c r="F41" s="7">
        <v>0</v>
      </c>
      <c r="G41" s="7">
        <f t="shared" si="6"/>
        <v>10000</v>
      </c>
      <c r="H41" s="12"/>
      <c r="I41" s="27"/>
      <c r="K41" s="58">
        <v>5</v>
      </c>
    </row>
    <row r="42" spans="1:11" ht="27" customHeight="1" x14ac:dyDescent="0.3">
      <c r="A42" s="115"/>
      <c r="B42" s="24" t="s">
        <v>125</v>
      </c>
      <c r="C42" s="6" t="s">
        <v>45</v>
      </c>
      <c r="D42" s="58">
        <v>6</v>
      </c>
      <c r="E42" s="7">
        <f t="shared" si="3"/>
        <v>12000</v>
      </c>
      <c r="F42" s="7">
        <v>0</v>
      </c>
      <c r="G42" s="7">
        <f t="shared" si="6"/>
        <v>12000</v>
      </c>
      <c r="H42" s="12"/>
      <c r="I42" s="27"/>
      <c r="K42" s="58">
        <v>6</v>
      </c>
    </row>
    <row r="43" spans="1:11" ht="27" customHeight="1" x14ac:dyDescent="0.3">
      <c r="A43" s="115"/>
      <c r="B43" s="24" t="s">
        <v>125</v>
      </c>
      <c r="C43" s="6" t="s">
        <v>107</v>
      </c>
      <c r="D43" s="58">
        <v>2</v>
      </c>
      <c r="E43" s="7">
        <f t="shared" si="3"/>
        <v>4000</v>
      </c>
      <c r="F43" s="7">
        <v>0</v>
      </c>
      <c r="G43" s="7">
        <f t="shared" si="6"/>
        <v>4000</v>
      </c>
      <c r="H43" s="12"/>
      <c r="I43" s="27"/>
      <c r="K43" s="58">
        <v>2</v>
      </c>
    </row>
    <row r="44" spans="1:11" ht="27" customHeight="1" x14ac:dyDescent="0.3">
      <c r="A44" s="115"/>
      <c r="B44" s="24" t="s">
        <v>125</v>
      </c>
      <c r="C44" s="6" t="s">
        <v>108</v>
      </c>
      <c r="D44" s="58">
        <v>5</v>
      </c>
      <c r="E44" s="7">
        <f t="shared" si="3"/>
        <v>10000</v>
      </c>
      <c r="F44" s="28">
        <v>0</v>
      </c>
      <c r="G44" s="7">
        <f t="shared" si="6"/>
        <v>10000</v>
      </c>
      <c r="H44" s="10"/>
      <c r="I44" s="29"/>
      <c r="K44" s="58">
        <v>5</v>
      </c>
    </row>
    <row r="45" spans="1:11" ht="27" customHeight="1" x14ac:dyDescent="0.3">
      <c r="A45" s="115"/>
      <c r="B45" s="24" t="s">
        <v>121</v>
      </c>
      <c r="C45" s="6" t="s">
        <v>150</v>
      </c>
      <c r="D45" s="58">
        <v>2</v>
      </c>
      <c r="E45" s="7">
        <f t="shared" si="3"/>
        <v>4000</v>
      </c>
      <c r="F45" s="28">
        <v>0</v>
      </c>
      <c r="G45" s="7">
        <f t="shared" si="6"/>
        <v>4000</v>
      </c>
      <c r="H45" s="10"/>
      <c r="I45" s="29"/>
      <c r="K45" s="58">
        <v>2</v>
      </c>
    </row>
    <row r="46" spans="1:11" ht="27" customHeight="1" x14ac:dyDescent="0.3">
      <c r="A46" s="115"/>
      <c r="B46" s="24" t="s">
        <v>125</v>
      </c>
      <c r="C46" s="6" t="s">
        <v>109</v>
      </c>
      <c r="D46" s="58">
        <v>5</v>
      </c>
      <c r="E46" s="7">
        <f t="shared" si="3"/>
        <v>10000</v>
      </c>
      <c r="F46" s="28">
        <v>0</v>
      </c>
      <c r="G46" s="7">
        <f t="shared" si="6"/>
        <v>10000</v>
      </c>
      <c r="H46" s="10"/>
      <c r="I46" s="29"/>
      <c r="K46" s="58">
        <v>5</v>
      </c>
    </row>
    <row r="47" spans="1:11" ht="27" customHeight="1" x14ac:dyDescent="0.3">
      <c r="A47" s="115"/>
      <c r="B47" s="24" t="s">
        <v>125</v>
      </c>
      <c r="C47" s="6" t="s">
        <v>110</v>
      </c>
      <c r="D47" s="58">
        <v>5</v>
      </c>
      <c r="E47" s="7">
        <f t="shared" si="3"/>
        <v>10000</v>
      </c>
      <c r="F47" s="28">
        <v>0</v>
      </c>
      <c r="G47" s="7">
        <f t="shared" si="6"/>
        <v>10000</v>
      </c>
      <c r="H47" s="10"/>
      <c r="I47" s="29"/>
      <c r="K47" s="58">
        <v>5</v>
      </c>
    </row>
    <row r="48" spans="1:11" ht="27" customHeight="1" x14ac:dyDescent="0.3">
      <c r="A48" s="115"/>
      <c r="B48" s="24" t="s">
        <v>125</v>
      </c>
      <c r="C48" s="6" t="s">
        <v>111</v>
      </c>
      <c r="D48" s="58">
        <v>5</v>
      </c>
      <c r="E48" s="7">
        <f t="shared" si="3"/>
        <v>10000</v>
      </c>
      <c r="F48" s="28">
        <v>0</v>
      </c>
      <c r="G48" s="7">
        <f t="shared" si="6"/>
        <v>10000</v>
      </c>
      <c r="H48" s="10"/>
      <c r="I48" s="29"/>
      <c r="K48" s="58">
        <v>5</v>
      </c>
    </row>
    <row r="49" spans="1:12" ht="27" customHeight="1" x14ac:dyDescent="0.3">
      <c r="A49" s="115"/>
      <c r="B49" s="24" t="s">
        <v>125</v>
      </c>
      <c r="C49" s="6" t="s">
        <v>112</v>
      </c>
      <c r="D49" s="58">
        <v>5</v>
      </c>
      <c r="E49" s="7">
        <f t="shared" si="3"/>
        <v>10000</v>
      </c>
      <c r="F49" s="28">
        <v>0</v>
      </c>
      <c r="G49" s="7">
        <f t="shared" si="6"/>
        <v>10000</v>
      </c>
      <c r="H49" s="10"/>
      <c r="I49" s="29"/>
      <c r="K49" s="58">
        <v>5</v>
      </c>
    </row>
    <row r="50" spans="1:12" ht="27" customHeight="1" x14ac:dyDescent="0.3">
      <c r="A50" s="115"/>
      <c r="B50" s="24" t="s">
        <v>125</v>
      </c>
      <c r="C50" s="6" t="s">
        <v>113</v>
      </c>
      <c r="D50" s="58">
        <v>5</v>
      </c>
      <c r="E50" s="7">
        <f t="shared" si="3"/>
        <v>10000</v>
      </c>
      <c r="F50" s="28">
        <v>0</v>
      </c>
      <c r="G50" s="7">
        <f t="shared" si="6"/>
        <v>10000</v>
      </c>
      <c r="H50" s="10"/>
      <c r="I50" s="29"/>
      <c r="K50" s="58">
        <v>5</v>
      </c>
    </row>
    <row r="51" spans="1:12" ht="27" customHeight="1" x14ac:dyDescent="0.3">
      <c r="A51" s="115"/>
      <c r="B51" s="24" t="s">
        <v>125</v>
      </c>
      <c r="C51" s="6" t="s">
        <v>114</v>
      </c>
      <c r="D51" s="58">
        <v>5</v>
      </c>
      <c r="E51" s="7">
        <f t="shared" si="3"/>
        <v>10000</v>
      </c>
      <c r="F51" s="28">
        <v>0</v>
      </c>
      <c r="G51" s="7">
        <f t="shared" si="6"/>
        <v>10000</v>
      </c>
      <c r="H51" s="10"/>
      <c r="I51" s="29"/>
      <c r="K51" s="58">
        <v>5</v>
      </c>
    </row>
    <row r="52" spans="1:12" ht="27" customHeight="1" x14ac:dyDescent="0.3">
      <c r="A52" s="115"/>
      <c r="B52" s="24" t="s">
        <v>125</v>
      </c>
      <c r="C52" s="6" t="s">
        <v>119</v>
      </c>
      <c r="D52" s="58">
        <v>5</v>
      </c>
      <c r="E52" s="7">
        <f t="shared" si="3"/>
        <v>10000</v>
      </c>
      <c r="F52" s="28">
        <v>0</v>
      </c>
      <c r="G52" s="7">
        <f t="shared" si="6"/>
        <v>10000</v>
      </c>
      <c r="H52" s="10"/>
      <c r="I52" s="29"/>
      <c r="K52" s="58">
        <v>5</v>
      </c>
    </row>
    <row r="53" spans="1:12" ht="27" customHeight="1" x14ac:dyDescent="0.3">
      <c r="A53" s="115"/>
      <c r="B53" s="24" t="s">
        <v>122</v>
      </c>
      <c r="C53" s="6" t="s">
        <v>115</v>
      </c>
      <c r="D53" s="58">
        <v>5</v>
      </c>
      <c r="E53" s="7">
        <f t="shared" si="3"/>
        <v>9000</v>
      </c>
      <c r="F53" s="28">
        <v>0</v>
      </c>
      <c r="G53" s="7">
        <f>D53*1800</f>
        <v>9000</v>
      </c>
      <c r="H53" s="10"/>
      <c r="I53" s="29" t="s">
        <v>106</v>
      </c>
      <c r="K53">
        <f>SUM(K34:K52)</f>
        <v>108</v>
      </c>
      <c r="L53">
        <f>K53*2000</f>
        <v>216000</v>
      </c>
    </row>
    <row r="54" spans="1:12" ht="27" customHeight="1" x14ac:dyDescent="0.3">
      <c r="A54" s="116"/>
      <c r="B54" s="24" t="s">
        <v>126</v>
      </c>
      <c r="C54" s="10" t="s">
        <v>116</v>
      </c>
      <c r="D54" s="10">
        <v>20</v>
      </c>
      <c r="E54" s="7">
        <f t="shared" si="3"/>
        <v>36000</v>
      </c>
      <c r="F54" s="28">
        <v>0</v>
      </c>
      <c r="G54" s="28">
        <f>D54*1800</f>
        <v>36000</v>
      </c>
      <c r="H54" s="10"/>
      <c r="I54" s="29" t="s">
        <v>106</v>
      </c>
    </row>
    <row r="55" spans="1:12" ht="28.5" customHeight="1" x14ac:dyDescent="0.3">
      <c r="A55" s="105" t="s">
        <v>10</v>
      </c>
      <c r="B55" s="106" t="s">
        <v>101</v>
      </c>
      <c r="C55" s="107"/>
      <c r="D55" s="5">
        <f>SUM(D56:D65)</f>
        <v>387</v>
      </c>
      <c r="E55" s="5">
        <f>SUM(E56:E65)</f>
        <v>696970</v>
      </c>
      <c r="F55" s="5">
        <f>SUM(F56:F65)</f>
        <v>640800</v>
      </c>
      <c r="G55" s="5">
        <f>SUM(G56:G65)</f>
        <v>56170</v>
      </c>
      <c r="H55" s="4" t="s">
        <v>96</v>
      </c>
      <c r="I55" s="13"/>
    </row>
    <row r="56" spans="1:12" ht="28.5" customHeight="1" x14ac:dyDescent="0.3">
      <c r="A56" s="105"/>
      <c r="B56" s="21" t="s">
        <v>105</v>
      </c>
      <c r="C56" s="6" t="s">
        <v>11</v>
      </c>
      <c r="D56" s="10">
        <v>77</v>
      </c>
      <c r="E56" s="7">
        <f t="shared" ref="E56:E64" si="7">F56+G56</f>
        <v>149380</v>
      </c>
      <c r="F56" s="7">
        <f>D56*1800</f>
        <v>138600</v>
      </c>
      <c r="G56" s="7">
        <f>D56*140</f>
        <v>10780</v>
      </c>
      <c r="H56" s="6"/>
      <c r="I56" s="108"/>
    </row>
    <row r="57" spans="1:12" ht="28.5" customHeight="1" x14ac:dyDescent="0.3">
      <c r="A57" s="105"/>
      <c r="B57" s="21" t="s">
        <v>105</v>
      </c>
      <c r="C57" s="6" t="s">
        <v>12</v>
      </c>
      <c r="D57" s="6">
        <v>33</v>
      </c>
      <c r="E57" s="7">
        <f t="shared" si="7"/>
        <v>64020</v>
      </c>
      <c r="F57" s="7">
        <f>D57*1800</f>
        <v>59400</v>
      </c>
      <c r="G57" s="7">
        <f>D57*140</f>
        <v>4620</v>
      </c>
      <c r="H57" s="6"/>
      <c r="I57" s="109"/>
    </row>
    <row r="58" spans="1:12" ht="28.5" customHeight="1" x14ac:dyDescent="0.3">
      <c r="A58" s="105"/>
      <c r="B58" s="21" t="s">
        <v>105</v>
      </c>
      <c r="C58" s="6" t="s">
        <v>138</v>
      </c>
      <c r="D58" s="6">
        <v>35</v>
      </c>
      <c r="E58" s="7">
        <f t="shared" ref="E58:E63" si="8">F58+G58</f>
        <v>67900</v>
      </c>
      <c r="F58" s="7">
        <f>D58*1800</f>
        <v>63000</v>
      </c>
      <c r="G58" s="7">
        <f>D58*140</f>
        <v>4900</v>
      </c>
      <c r="H58" s="6"/>
      <c r="I58" s="109"/>
    </row>
    <row r="59" spans="1:12" ht="28.5" customHeight="1" x14ac:dyDescent="0.3">
      <c r="A59" s="105"/>
      <c r="B59" s="21" t="s">
        <v>105</v>
      </c>
      <c r="C59" s="6" t="s">
        <v>156</v>
      </c>
      <c r="D59" s="10">
        <v>48</v>
      </c>
      <c r="E59" s="7">
        <f t="shared" si="8"/>
        <v>93120</v>
      </c>
      <c r="F59" s="7">
        <f>D59*1800</f>
        <v>86400</v>
      </c>
      <c r="G59" s="7">
        <f>D59*140</f>
        <v>6720</v>
      </c>
      <c r="H59" s="6"/>
      <c r="I59" s="109"/>
    </row>
    <row r="60" spans="1:12" ht="28.5" customHeight="1" x14ac:dyDescent="0.3">
      <c r="A60" s="105"/>
      <c r="B60" s="21" t="s">
        <v>105</v>
      </c>
      <c r="C60" s="6" t="s">
        <v>13</v>
      </c>
      <c r="D60" s="6">
        <v>1</v>
      </c>
      <c r="E60" s="7">
        <f t="shared" si="8"/>
        <v>1940</v>
      </c>
      <c r="F60" s="7">
        <v>1800</v>
      </c>
      <c r="G60" s="7">
        <v>140</v>
      </c>
      <c r="H60" s="6"/>
      <c r="I60" s="109"/>
    </row>
    <row r="61" spans="1:12" ht="28.5" customHeight="1" x14ac:dyDescent="0.3">
      <c r="A61" s="105"/>
      <c r="B61" s="21" t="s">
        <v>105</v>
      </c>
      <c r="C61" s="6" t="s">
        <v>97</v>
      </c>
      <c r="D61" s="6">
        <v>4</v>
      </c>
      <c r="E61" s="7">
        <f t="shared" si="8"/>
        <v>7760</v>
      </c>
      <c r="F61" s="7">
        <f>D61*1800</f>
        <v>7200</v>
      </c>
      <c r="G61" s="7">
        <f>D61*140</f>
        <v>560</v>
      </c>
      <c r="H61" s="6"/>
      <c r="I61" s="109"/>
    </row>
    <row r="62" spans="1:12" ht="28.5" customHeight="1" x14ac:dyDescent="0.3">
      <c r="A62" s="105"/>
      <c r="B62" s="21" t="s">
        <v>105</v>
      </c>
      <c r="C62" s="6" t="s">
        <v>14</v>
      </c>
      <c r="D62" s="6">
        <v>20</v>
      </c>
      <c r="E62" s="7">
        <f t="shared" si="8"/>
        <v>38800</v>
      </c>
      <c r="F62" s="7">
        <f t="shared" ref="F62:F63" si="9">D62*1800</f>
        <v>36000</v>
      </c>
      <c r="G62" s="7">
        <f t="shared" ref="G62:G63" si="10">D62*140</f>
        <v>2800</v>
      </c>
      <c r="H62" s="6"/>
      <c r="I62" s="109"/>
    </row>
    <row r="63" spans="1:12" ht="28.5" customHeight="1" x14ac:dyDescent="0.3">
      <c r="A63" s="105"/>
      <c r="B63" s="21" t="s">
        <v>133</v>
      </c>
      <c r="C63" s="6" t="s">
        <v>157</v>
      </c>
      <c r="D63" s="60">
        <v>42</v>
      </c>
      <c r="E63" s="7">
        <f t="shared" si="8"/>
        <v>81480</v>
      </c>
      <c r="F63" s="7">
        <f t="shared" si="9"/>
        <v>75600</v>
      </c>
      <c r="G63" s="7">
        <f t="shared" si="10"/>
        <v>5880</v>
      </c>
      <c r="H63" s="6"/>
      <c r="I63" s="109"/>
    </row>
    <row r="64" spans="1:12" ht="28.5" customHeight="1" x14ac:dyDescent="0.3">
      <c r="A64" s="105"/>
      <c r="B64" s="21" t="s">
        <v>139</v>
      </c>
      <c r="C64" s="6" t="s">
        <v>100</v>
      </c>
      <c r="D64" s="6">
        <v>72</v>
      </c>
      <c r="E64" s="7">
        <f t="shared" si="7"/>
        <v>184320</v>
      </c>
      <c r="F64" s="7">
        <f>D64*2400</f>
        <v>172800</v>
      </c>
      <c r="G64" s="7">
        <f>D64*160</f>
        <v>11520</v>
      </c>
      <c r="H64" s="6"/>
      <c r="I64" s="109"/>
    </row>
    <row r="65" spans="1:9" ht="28.5" customHeight="1" thickBot="1" x14ac:dyDescent="0.35">
      <c r="A65" s="117"/>
      <c r="B65" s="22" t="s">
        <v>127</v>
      </c>
      <c r="C65" s="8" t="s">
        <v>86</v>
      </c>
      <c r="D65" s="8">
        <v>55</v>
      </c>
      <c r="E65" s="9">
        <f t="shared" ref="E65" si="11">F65+G65</f>
        <v>8250</v>
      </c>
      <c r="F65" s="9">
        <v>0</v>
      </c>
      <c r="G65" s="9">
        <v>8250</v>
      </c>
      <c r="H65" s="19"/>
      <c r="I65" s="113"/>
    </row>
  </sheetData>
  <mergeCells count="20">
    <mergeCell ref="A1:H1"/>
    <mergeCell ref="A3:A4"/>
    <mergeCell ref="D3:D4"/>
    <mergeCell ref="E3:G3"/>
    <mergeCell ref="H3:H4"/>
    <mergeCell ref="B3:C4"/>
    <mergeCell ref="A6:A13"/>
    <mergeCell ref="B6:C6"/>
    <mergeCell ref="I7:I13"/>
    <mergeCell ref="I3:I4"/>
    <mergeCell ref="I56:I65"/>
    <mergeCell ref="B27:C27"/>
    <mergeCell ref="A14:A19"/>
    <mergeCell ref="B14:C14"/>
    <mergeCell ref="A27:A54"/>
    <mergeCell ref="A55:A65"/>
    <mergeCell ref="B55:C55"/>
    <mergeCell ref="A20:A26"/>
    <mergeCell ref="B20:C20"/>
    <mergeCell ref="I21:I26"/>
  </mergeCells>
  <phoneticPr fontId="1" type="noConversion"/>
  <pageMargins left="0.70866141732283472" right="0.35433070866141736" top="0.78740157480314965" bottom="0.94488188976377963" header="0.31496062992125984" footer="0.31496062992125984"/>
  <pageSetup paperSize="9" scale="59" fitToHeight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유형별</vt:lpstr>
      <vt:lpstr>수행기관별</vt:lpstr>
      <vt:lpstr>수행기관별!Print_Area</vt:lpstr>
      <vt:lpstr>유형별!Print_Area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2015-05-11T10:09:27Z</cp:lastPrinted>
  <dcterms:created xsi:type="dcterms:W3CDTF">2012-12-27T02:29:04Z</dcterms:created>
  <dcterms:modified xsi:type="dcterms:W3CDTF">2015-11-09T01:00:09Z</dcterms:modified>
</cp:coreProperties>
</file>