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020\1. 소하천정비사업\3. 홈착골소하천\각조 협의\중토위\"/>
    </mc:Choice>
  </mc:AlternateContent>
  <bookViews>
    <workbookView xWindow="30" yWindow="30" windowWidth="18735" windowHeight="11010" activeTab="1"/>
  </bookViews>
  <sheets>
    <sheet name="집계표" sheetId="5" r:id="rId1"/>
    <sheet name="용지조서" sheetId="4" r:id="rId2"/>
  </sheets>
  <definedNames>
    <definedName name="_xlnm._FilterDatabase" localSheetId="1" hidden="1">용지조서!$A$1:$V$223</definedName>
    <definedName name="ACCLINK.XLS_Localization_Table_List" hidden="1">"$A$1:$B$11"</definedName>
    <definedName name="ACCLINK.XLS_Localization_Table_List1" hidden="1">"$A$13:$B$31"</definedName>
    <definedName name="ACCLINK.XLS_Localization_Table_List10" hidden="1">"$A$13:$B$33"</definedName>
    <definedName name="ACCLINK.XLS_Localization_Table_List11" hidden="1">"$A$13:$B$33"</definedName>
    <definedName name="ACCLINK.XLS_Localization_Table_List12" hidden="1">"$A$13:$B$33"</definedName>
    <definedName name="ACCLINK.XLS_Localization_Table_List13" hidden="1">"$A$13:$B$33"</definedName>
    <definedName name="ACCLINK.XLS_Localization_Table_List14" hidden="1">"$A$13:$B$33"</definedName>
    <definedName name="ACCLINK.XLS_Localization_Table_List15" hidden="1">"$A$13:$B$33"</definedName>
    <definedName name="ACCLINK.XLS_Localization_Table_List16" hidden="1">"$A$13:$B$33"</definedName>
    <definedName name="ACCLINK.XLS_Localization_Table_List17" hidden="1">"$A$13:$B$33"</definedName>
    <definedName name="ACCLINK.XLS_Localization_Table_List18" hidden="1">"$A$13:$B$33"</definedName>
    <definedName name="ACCLINK.XLS_Localization_Table_List19" hidden="1">"$A$13:$B$33"</definedName>
    <definedName name="ACCLINK.XLS_Localization_Table_List2" hidden="1">"$A$13:$B$31"</definedName>
    <definedName name="ACCLINK.XLS_Localization_Table_List3" hidden="1">"$A$13:$B$31"</definedName>
    <definedName name="ACCLINK.XLS_Localization_Table_List4" hidden="1">"$A$13:$B$31"</definedName>
    <definedName name="ACCLINK.XLS_Localization_Table_List5" hidden="1">"$A$13:$B$31"</definedName>
    <definedName name="ACCLINK.XLS_Localization_Table_List6" hidden="1">"$A$13:$B$31"</definedName>
    <definedName name="ACCLINK.XLS_Localization_Table_List7" hidden="1">"$A$13:$B$31"</definedName>
    <definedName name="ACCLINK.XLS_Localization_Table_List8" hidden="1">"$A$13:$B$31"</definedName>
    <definedName name="ACCLINK.XLS_Localization_Table_List9" hidden="1">"$A$13:$B$33"</definedName>
    <definedName name="_xlnm.Print_Area" localSheetId="1">용지조서!$A$1:$O$117</definedName>
    <definedName name="_xlnm.Print_Area" localSheetId="0">집계표!$A$1:$H$16</definedName>
    <definedName name="_xlnm.Print_Titles" localSheetId="1">용지조서!$1:$2</definedName>
  </definedNames>
  <calcPr calcId="162913" iterate="1"/>
</workbook>
</file>

<file path=xl/calcChain.xml><?xml version="1.0" encoding="utf-8"?>
<calcChain xmlns="http://schemas.openxmlformats.org/spreadsheetml/2006/main">
  <c r="U103" i="4" l="1"/>
  <c r="S103" i="4"/>
  <c r="Q103" i="4"/>
  <c r="W103" i="4" s="1"/>
  <c r="P103" i="4"/>
  <c r="V103" i="4" l="1"/>
  <c r="R103" i="4"/>
  <c r="Q81" i="4" l="1"/>
  <c r="R81" i="4" s="1"/>
  <c r="S81" i="4"/>
  <c r="P81" i="4"/>
  <c r="U81" i="4"/>
  <c r="G117" i="4" l="1"/>
  <c r="I43" i="4" l="1"/>
  <c r="U4" i="4" l="1"/>
  <c r="U5" i="4"/>
  <c r="U6" i="4"/>
  <c r="U7" i="4"/>
  <c r="U8" i="4"/>
  <c r="U9" i="4"/>
  <c r="U10" i="4"/>
  <c r="U11" i="4"/>
  <c r="U12" i="4"/>
  <c r="U13" i="4"/>
  <c r="U14" i="4"/>
  <c r="U15" i="4"/>
  <c r="U16" i="4"/>
  <c r="U17" i="4"/>
  <c r="U18" i="4"/>
  <c r="U19" i="4"/>
  <c r="U20" i="4"/>
  <c r="U21" i="4"/>
  <c r="U22" i="4"/>
  <c r="U23" i="4"/>
  <c r="U24" i="4"/>
  <c r="U25" i="4"/>
  <c r="U26" i="4"/>
  <c r="U27" i="4"/>
  <c r="U28" i="4"/>
  <c r="U29" i="4"/>
  <c r="U30" i="4"/>
  <c r="U31" i="4"/>
  <c r="U32" i="4"/>
  <c r="U33" i="4"/>
  <c r="U34" i="4"/>
  <c r="U35" i="4"/>
  <c r="U36" i="4"/>
  <c r="U37" i="4"/>
  <c r="U38" i="4"/>
  <c r="U39" i="4"/>
  <c r="U40" i="4"/>
  <c r="U41" i="4"/>
  <c r="U42" i="4"/>
  <c r="U43" i="4"/>
  <c r="U44" i="4"/>
  <c r="U45" i="4"/>
  <c r="U46" i="4"/>
  <c r="U47" i="4"/>
  <c r="U48" i="4"/>
  <c r="U49" i="4"/>
  <c r="U50" i="4"/>
  <c r="U51" i="4"/>
  <c r="U52" i="4"/>
  <c r="U53" i="4"/>
  <c r="U54" i="4"/>
  <c r="U55" i="4"/>
  <c r="U56" i="4"/>
  <c r="U57" i="4"/>
  <c r="U58" i="4"/>
  <c r="U59" i="4"/>
  <c r="U60" i="4"/>
  <c r="U61" i="4"/>
  <c r="U62" i="4"/>
  <c r="U63" i="4"/>
  <c r="U64" i="4"/>
  <c r="U65" i="4"/>
  <c r="U66" i="4"/>
  <c r="U67" i="4"/>
  <c r="U68" i="4"/>
  <c r="U69" i="4"/>
  <c r="U70" i="4"/>
  <c r="U71" i="4"/>
  <c r="U72" i="4"/>
  <c r="U73" i="4"/>
  <c r="U74" i="4"/>
  <c r="U75" i="4"/>
  <c r="U76" i="4"/>
  <c r="U77" i="4"/>
  <c r="U78" i="4"/>
  <c r="U79" i="4"/>
  <c r="U80" i="4"/>
  <c r="U82" i="4"/>
  <c r="U83" i="4"/>
  <c r="U84" i="4"/>
  <c r="U85" i="4"/>
  <c r="U86" i="4"/>
  <c r="U87" i="4"/>
  <c r="U88" i="4"/>
  <c r="U89" i="4"/>
  <c r="U90" i="4"/>
  <c r="U91" i="4"/>
  <c r="U92" i="4"/>
  <c r="U93" i="4"/>
  <c r="U94" i="4"/>
  <c r="U95" i="4"/>
  <c r="U96" i="4"/>
  <c r="U97" i="4"/>
  <c r="U98" i="4"/>
  <c r="U99" i="4"/>
  <c r="U100" i="4"/>
  <c r="U101" i="4"/>
  <c r="U102" i="4"/>
  <c r="U104" i="4"/>
  <c r="U105" i="4"/>
  <c r="U106" i="4"/>
  <c r="U107" i="4"/>
  <c r="U108" i="4"/>
  <c r="U109" i="4"/>
  <c r="U110" i="4"/>
  <c r="U111" i="4"/>
  <c r="U112" i="4"/>
  <c r="U113" i="4"/>
  <c r="U114" i="4"/>
  <c r="U115" i="4"/>
  <c r="U116" i="4"/>
  <c r="S4" i="4" l="1"/>
  <c r="S5" i="4"/>
  <c r="S6" i="4"/>
  <c r="S7" i="4"/>
  <c r="S8" i="4"/>
  <c r="S9" i="4"/>
  <c r="S10" i="4"/>
  <c r="S11" i="4"/>
  <c r="S12" i="4"/>
  <c r="S13" i="4"/>
  <c r="S14" i="4"/>
  <c r="S15" i="4"/>
  <c r="S16" i="4"/>
  <c r="S17" i="4"/>
  <c r="S18" i="4"/>
  <c r="S19" i="4"/>
  <c r="S20" i="4"/>
  <c r="S21" i="4"/>
  <c r="S22" i="4"/>
  <c r="S23" i="4"/>
  <c r="S24" i="4"/>
  <c r="S25" i="4"/>
  <c r="S26" i="4"/>
  <c r="S27" i="4"/>
  <c r="S28" i="4"/>
  <c r="S29" i="4"/>
  <c r="S30" i="4"/>
  <c r="S31" i="4"/>
  <c r="S32" i="4"/>
  <c r="S33" i="4"/>
  <c r="S34" i="4"/>
  <c r="S35" i="4"/>
  <c r="S36" i="4"/>
  <c r="S37" i="4"/>
  <c r="S38" i="4"/>
  <c r="S39" i="4"/>
  <c r="S40" i="4"/>
  <c r="S41" i="4"/>
  <c r="S42" i="4"/>
  <c r="S43" i="4"/>
  <c r="S44" i="4"/>
  <c r="S45" i="4"/>
  <c r="S46" i="4"/>
  <c r="S47" i="4"/>
  <c r="S48" i="4"/>
  <c r="S49" i="4"/>
  <c r="S50" i="4"/>
  <c r="S51" i="4"/>
  <c r="S52" i="4"/>
  <c r="S53" i="4"/>
  <c r="S54" i="4"/>
  <c r="S55" i="4"/>
  <c r="S56" i="4"/>
  <c r="S57" i="4"/>
  <c r="S58" i="4"/>
  <c r="S59" i="4"/>
  <c r="S60" i="4"/>
  <c r="S61" i="4"/>
  <c r="S62" i="4"/>
  <c r="S63" i="4"/>
  <c r="S64" i="4"/>
  <c r="S65" i="4"/>
  <c r="S66" i="4"/>
  <c r="S67" i="4"/>
  <c r="S68" i="4"/>
  <c r="S69" i="4"/>
  <c r="S70" i="4"/>
  <c r="S71" i="4"/>
  <c r="S72" i="4"/>
  <c r="S73" i="4"/>
  <c r="S74" i="4"/>
  <c r="S75" i="4"/>
  <c r="S76" i="4"/>
  <c r="S77" i="4"/>
  <c r="S78" i="4"/>
  <c r="S79" i="4"/>
  <c r="S80" i="4"/>
  <c r="S82" i="4"/>
  <c r="S83" i="4"/>
  <c r="S84" i="4"/>
  <c r="S85" i="4"/>
  <c r="S86" i="4"/>
  <c r="S87" i="4"/>
  <c r="S88" i="4"/>
  <c r="S89" i="4"/>
  <c r="S90" i="4"/>
  <c r="S91" i="4"/>
  <c r="S92" i="4"/>
  <c r="S93" i="4"/>
  <c r="S94" i="4"/>
  <c r="S95" i="4"/>
  <c r="S96" i="4"/>
  <c r="S97" i="4"/>
  <c r="S98" i="4"/>
  <c r="S99" i="4"/>
  <c r="S100" i="4"/>
  <c r="S101" i="4"/>
  <c r="S102" i="4"/>
  <c r="S104" i="4"/>
  <c r="S105" i="4"/>
  <c r="S106" i="4"/>
  <c r="S107" i="4"/>
  <c r="S108" i="4"/>
  <c r="S109" i="4"/>
  <c r="S110" i="4"/>
  <c r="S111" i="4"/>
  <c r="S112" i="4"/>
  <c r="S113" i="4"/>
  <c r="S114" i="4"/>
  <c r="S115" i="4"/>
  <c r="S116" i="4"/>
  <c r="Q4" i="4"/>
  <c r="Q5" i="4"/>
  <c r="R5" i="4" s="1"/>
  <c r="Q6" i="4"/>
  <c r="Q7" i="4"/>
  <c r="R7" i="4" s="1"/>
  <c r="Q8" i="4"/>
  <c r="R8" i="4" s="1"/>
  <c r="Q9" i="4"/>
  <c r="R9" i="4" s="1"/>
  <c r="Q10" i="4"/>
  <c r="Q11" i="4"/>
  <c r="Q12" i="4"/>
  <c r="Q13" i="4"/>
  <c r="R13" i="4" s="1"/>
  <c r="Q14" i="4"/>
  <c r="Q15" i="4"/>
  <c r="R15" i="4" s="1"/>
  <c r="Q16" i="4"/>
  <c r="R16" i="4" s="1"/>
  <c r="Q17" i="4"/>
  <c r="Q18" i="4"/>
  <c r="Q19" i="4"/>
  <c r="Q20" i="4"/>
  <c r="R20" i="4" s="1"/>
  <c r="Q21" i="4"/>
  <c r="Q22" i="4"/>
  <c r="R22" i="4" s="1"/>
  <c r="Q23" i="4"/>
  <c r="Q24" i="4"/>
  <c r="R24" i="4" s="1"/>
  <c r="Q25" i="4"/>
  <c r="Q26" i="4"/>
  <c r="R26" i="4" s="1"/>
  <c r="Q27" i="4"/>
  <c r="Q28" i="4"/>
  <c r="R28" i="4" s="1"/>
  <c r="Q29" i="4"/>
  <c r="Q30" i="4"/>
  <c r="Q31" i="4"/>
  <c r="Q32" i="4"/>
  <c r="R32" i="4" s="1"/>
  <c r="Q33" i="4"/>
  <c r="Q34" i="4"/>
  <c r="R34" i="4" s="1"/>
  <c r="Q35" i="4"/>
  <c r="Q36" i="4"/>
  <c r="R36" i="4" s="1"/>
  <c r="Q37" i="4"/>
  <c r="Q38" i="4"/>
  <c r="Q39" i="4"/>
  <c r="Q40" i="4"/>
  <c r="Q41" i="4"/>
  <c r="Q42" i="4"/>
  <c r="R42" i="4" s="1"/>
  <c r="Q43" i="4"/>
  <c r="Q44" i="4"/>
  <c r="R44" i="4" s="1"/>
  <c r="Q45" i="4"/>
  <c r="Q46" i="4"/>
  <c r="Q47" i="4"/>
  <c r="Q48" i="4"/>
  <c r="R48" i="4" s="1"/>
  <c r="Q49" i="4"/>
  <c r="Q50" i="4"/>
  <c r="R50" i="4" s="1"/>
  <c r="Q51" i="4"/>
  <c r="Q52" i="4"/>
  <c r="R52" i="4" s="1"/>
  <c r="Q53" i="4"/>
  <c r="Q54" i="4"/>
  <c r="Q55" i="4"/>
  <c r="Q56" i="4"/>
  <c r="R56" i="4" s="1"/>
  <c r="Q57" i="4"/>
  <c r="Q58" i="4"/>
  <c r="R58" i="4" s="1"/>
  <c r="Q59" i="4"/>
  <c r="Q60" i="4"/>
  <c r="R60" i="4" s="1"/>
  <c r="Q61" i="4"/>
  <c r="Q62" i="4"/>
  <c r="Q63" i="4"/>
  <c r="Q64" i="4"/>
  <c r="R64" i="4" s="1"/>
  <c r="Q65" i="4"/>
  <c r="Q66" i="4"/>
  <c r="R66" i="4" s="1"/>
  <c r="Q67" i="4"/>
  <c r="Q68" i="4"/>
  <c r="R68" i="4" s="1"/>
  <c r="Q69" i="4"/>
  <c r="Q70" i="4"/>
  <c r="Q71" i="4"/>
  <c r="Q72" i="4"/>
  <c r="R72" i="4" s="1"/>
  <c r="Q73" i="4"/>
  <c r="Q74" i="4"/>
  <c r="R74" i="4" s="1"/>
  <c r="Q75" i="4"/>
  <c r="Q76" i="4"/>
  <c r="R76" i="4" s="1"/>
  <c r="Q77" i="4"/>
  <c r="Q78" i="4"/>
  <c r="R78" i="4" s="1"/>
  <c r="Q79" i="4"/>
  <c r="Q80" i="4"/>
  <c r="R80" i="4" s="1"/>
  <c r="Q82" i="4"/>
  <c r="Q83" i="4"/>
  <c r="Q84" i="4"/>
  <c r="Q85" i="4"/>
  <c r="R85" i="4" s="1"/>
  <c r="Q86" i="4"/>
  <c r="Q87" i="4"/>
  <c r="R87" i="4" s="1"/>
  <c r="Q88" i="4"/>
  <c r="Q89" i="4"/>
  <c r="R89" i="4" s="1"/>
  <c r="Q90" i="4"/>
  <c r="Q91" i="4"/>
  <c r="Q92" i="4"/>
  <c r="Q93" i="4"/>
  <c r="R93" i="4" s="1"/>
  <c r="Q94" i="4"/>
  <c r="Q95" i="4"/>
  <c r="R95" i="4" s="1"/>
  <c r="Q96" i="4"/>
  <c r="Q97" i="4"/>
  <c r="R97" i="4" s="1"/>
  <c r="Q98" i="4"/>
  <c r="Q99" i="4"/>
  <c r="Q100" i="4"/>
  <c r="Q101" i="4"/>
  <c r="Q102" i="4"/>
  <c r="R102" i="4" s="1"/>
  <c r="Q104" i="4"/>
  <c r="Q105" i="4"/>
  <c r="R105" i="4" s="1"/>
  <c r="Q106" i="4"/>
  <c r="R106" i="4" s="1"/>
  <c r="Q107" i="4"/>
  <c r="Q108" i="4"/>
  <c r="R108" i="4" s="1"/>
  <c r="Q109" i="4"/>
  <c r="R109" i="4" s="1"/>
  <c r="Q110" i="4"/>
  <c r="Q111" i="4"/>
  <c r="Q112" i="4"/>
  <c r="R112" i="4" s="1"/>
  <c r="Q113" i="4"/>
  <c r="R113" i="4" s="1"/>
  <c r="Q114" i="4"/>
  <c r="Q115" i="4"/>
  <c r="R115" i="4" s="1"/>
  <c r="Q116" i="4"/>
  <c r="R116" i="4" s="1"/>
  <c r="P4" i="4"/>
  <c r="P5" i="4"/>
  <c r="P6" i="4"/>
  <c r="P7" i="4"/>
  <c r="P8" i="4"/>
  <c r="P9" i="4"/>
  <c r="P10" i="4"/>
  <c r="P11" i="4"/>
  <c r="P12" i="4"/>
  <c r="P13" i="4"/>
  <c r="P14" i="4"/>
  <c r="P15" i="4"/>
  <c r="P16" i="4"/>
  <c r="P17" i="4"/>
  <c r="P18" i="4"/>
  <c r="P19" i="4"/>
  <c r="P20" i="4"/>
  <c r="P21" i="4"/>
  <c r="P22" i="4"/>
  <c r="P23" i="4"/>
  <c r="P24" i="4"/>
  <c r="P25" i="4"/>
  <c r="P26" i="4"/>
  <c r="P27" i="4"/>
  <c r="P28" i="4"/>
  <c r="P29" i="4"/>
  <c r="P30" i="4"/>
  <c r="P31" i="4"/>
  <c r="P32" i="4"/>
  <c r="P33" i="4"/>
  <c r="P34" i="4"/>
  <c r="P35" i="4"/>
  <c r="P36" i="4"/>
  <c r="P37" i="4"/>
  <c r="P38" i="4"/>
  <c r="P39" i="4"/>
  <c r="P40" i="4"/>
  <c r="P41" i="4"/>
  <c r="P42" i="4"/>
  <c r="P43" i="4"/>
  <c r="P44" i="4"/>
  <c r="P45" i="4"/>
  <c r="P46" i="4"/>
  <c r="P47" i="4"/>
  <c r="P48" i="4"/>
  <c r="P49" i="4"/>
  <c r="P50" i="4"/>
  <c r="P51" i="4"/>
  <c r="P52" i="4"/>
  <c r="P53" i="4"/>
  <c r="P54" i="4"/>
  <c r="P55" i="4"/>
  <c r="P56" i="4"/>
  <c r="P57" i="4"/>
  <c r="P58" i="4"/>
  <c r="P59" i="4"/>
  <c r="P60" i="4"/>
  <c r="P61" i="4"/>
  <c r="P62" i="4"/>
  <c r="P63" i="4"/>
  <c r="P64" i="4"/>
  <c r="P65" i="4"/>
  <c r="P66" i="4"/>
  <c r="P67" i="4"/>
  <c r="P68" i="4"/>
  <c r="P69" i="4"/>
  <c r="P70" i="4"/>
  <c r="P71" i="4"/>
  <c r="P72" i="4"/>
  <c r="P73" i="4"/>
  <c r="P74" i="4"/>
  <c r="P75" i="4"/>
  <c r="P76" i="4"/>
  <c r="P77" i="4"/>
  <c r="P78" i="4"/>
  <c r="P79" i="4"/>
  <c r="P80" i="4"/>
  <c r="P82" i="4"/>
  <c r="P83" i="4"/>
  <c r="P84" i="4"/>
  <c r="P85" i="4"/>
  <c r="P86" i="4"/>
  <c r="P87" i="4"/>
  <c r="P88" i="4"/>
  <c r="P89" i="4"/>
  <c r="P90" i="4"/>
  <c r="P91" i="4"/>
  <c r="P92" i="4"/>
  <c r="P93" i="4"/>
  <c r="P94" i="4"/>
  <c r="P95" i="4"/>
  <c r="P96" i="4"/>
  <c r="P97" i="4"/>
  <c r="P98" i="4"/>
  <c r="P99" i="4"/>
  <c r="P100" i="4"/>
  <c r="P101" i="4"/>
  <c r="P102" i="4"/>
  <c r="P104" i="4"/>
  <c r="P105" i="4"/>
  <c r="P106" i="4"/>
  <c r="P107" i="4"/>
  <c r="P108" i="4"/>
  <c r="P109" i="4"/>
  <c r="P110" i="4"/>
  <c r="P111" i="4"/>
  <c r="P112" i="4"/>
  <c r="P113" i="4"/>
  <c r="P114" i="4"/>
  <c r="P115" i="4"/>
  <c r="P116" i="4"/>
  <c r="R40" i="4" l="1"/>
  <c r="W111" i="4"/>
  <c r="V111" i="4"/>
  <c r="W100" i="4"/>
  <c r="V100" i="4"/>
  <c r="W92" i="4"/>
  <c r="V92" i="4"/>
  <c r="W84" i="4"/>
  <c r="V84" i="4"/>
  <c r="W75" i="4"/>
  <c r="V75" i="4"/>
  <c r="W67" i="4"/>
  <c r="V67" i="4"/>
  <c r="V59" i="4"/>
  <c r="W59" i="4"/>
  <c r="V51" i="4"/>
  <c r="W51" i="4"/>
  <c r="V43" i="4"/>
  <c r="W43" i="4"/>
  <c r="V35" i="4"/>
  <c r="W35" i="4"/>
  <c r="W27" i="4"/>
  <c r="V27" i="4"/>
  <c r="W19" i="4"/>
  <c r="V19" i="4"/>
  <c r="W12" i="4"/>
  <c r="V12" i="4"/>
  <c r="V4" i="4"/>
  <c r="W4" i="4"/>
  <c r="V110" i="4"/>
  <c r="W110" i="4"/>
  <c r="W99" i="4"/>
  <c r="V99" i="4"/>
  <c r="V91" i="4"/>
  <c r="W91" i="4"/>
  <c r="W83" i="4"/>
  <c r="V83" i="4"/>
  <c r="W70" i="4"/>
  <c r="V70" i="4"/>
  <c r="W62" i="4"/>
  <c r="V62" i="4"/>
  <c r="W54" i="4"/>
  <c r="V54" i="4"/>
  <c r="W46" i="4"/>
  <c r="V46" i="4"/>
  <c r="W38" i="4"/>
  <c r="V38" i="4"/>
  <c r="V30" i="4"/>
  <c r="W30" i="4"/>
  <c r="V18" i="4"/>
  <c r="W18" i="4"/>
  <c r="V11" i="4"/>
  <c r="W11" i="4"/>
  <c r="R100" i="4"/>
  <c r="R92" i="4"/>
  <c r="R84" i="4"/>
  <c r="R75" i="4"/>
  <c r="R67" i="4"/>
  <c r="R59" i="4"/>
  <c r="R51" i="4"/>
  <c r="R43" i="4"/>
  <c r="R35" i="4"/>
  <c r="R27" i="4"/>
  <c r="R19" i="4"/>
  <c r="R4" i="4"/>
  <c r="W113" i="4"/>
  <c r="V113" i="4"/>
  <c r="V109" i="4"/>
  <c r="W109" i="4"/>
  <c r="W106" i="4"/>
  <c r="V106" i="4"/>
  <c r="W102" i="4"/>
  <c r="V102" i="4"/>
  <c r="W98" i="4"/>
  <c r="V98" i="4"/>
  <c r="V94" i="4"/>
  <c r="W94" i="4"/>
  <c r="W90" i="4"/>
  <c r="V90" i="4"/>
  <c r="W86" i="4"/>
  <c r="V86" i="4"/>
  <c r="W82" i="4"/>
  <c r="V82" i="4"/>
  <c r="W77" i="4"/>
  <c r="V77" i="4"/>
  <c r="W73" i="4"/>
  <c r="V73" i="4"/>
  <c r="W69" i="4"/>
  <c r="V69" i="4"/>
  <c r="W65" i="4"/>
  <c r="V65" i="4"/>
  <c r="V61" i="4"/>
  <c r="W61" i="4"/>
  <c r="W57" i="4"/>
  <c r="V57" i="4"/>
  <c r="V53" i="4"/>
  <c r="W53" i="4"/>
  <c r="W49" i="4"/>
  <c r="V49" i="4"/>
  <c r="V45" i="4"/>
  <c r="W45" i="4"/>
  <c r="W41" i="4"/>
  <c r="V41" i="4"/>
  <c r="V37" i="4"/>
  <c r="W37" i="4"/>
  <c r="W33" i="4"/>
  <c r="V33" i="4"/>
  <c r="W29" i="4"/>
  <c r="V29" i="4"/>
  <c r="W25" i="4"/>
  <c r="V25" i="4"/>
  <c r="W21" i="4"/>
  <c r="V21" i="4"/>
  <c r="W17" i="4"/>
  <c r="V17" i="4"/>
  <c r="W14" i="4"/>
  <c r="V14" i="4"/>
  <c r="W10" i="4"/>
  <c r="V10" i="4"/>
  <c r="W6" i="4"/>
  <c r="V6" i="4"/>
  <c r="R111" i="4"/>
  <c r="R99" i="4"/>
  <c r="R91" i="4"/>
  <c r="R83" i="4"/>
  <c r="R70" i="4"/>
  <c r="R62" i="4"/>
  <c r="R54" i="4"/>
  <c r="R46" i="4"/>
  <c r="R38" i="4"/>
  <c r="R30" i="4"/>
  <c r="R18" i="4"/>
  <c r="R11" i="4"/>
  <c r="W115" i="4"/>
  <c r="V115" i="4"/>
  <c r="W108" i="4"/>
  <c r="V108" i="4"/>
  <c r="W105" i="4"/>
  <c r="V105" i="4"/>
  <c r="W96" i="4"/>
  <c r="V96" i="4"/>
  <c r="W88" i="4"/>
  <c r="V88" i="4"/>
  <c r="W79" i="4"/>
  <c r="V79" i="4"/>
  <c r="W71" i="4"/>
  <c r="V71" i="4"/>
  <c r="V63" i="4"/>
  <c r="W63" i="4"/>
  <c r="V55" i="4"/>
  <c r="W55" i="4"/>
  <c r="V47" i="4"/>
  <c r="W47" i="4"/>
  <c r="V39" i="4"/>
  <c r="W39" i="4"/>
  <c r="V31" i="4"/>
  <c r="W31" i="4"/>
  <c r="V23" i="4"/>
  <c r="W23" i="4"/>
  <c r="W8" i="4"/>
  <c r="V8" i="4"/>
  <c r="V114" i="4"/>
  <c r="W114" i="4"/>
  <c r="V107" i="4"/>
  <c r="W107" i="4"/>
  <c r="V104" i="4"/>
  <c r="W104" i="4"/>
  <c r="V95" i="4"/>
  <c r="W95" i="4"/>
  <c r="W87" i="4"/>
  <c r="V87" i="4"/>
  <c r="V78" i="4"/>
  <c r="W78" i="4"/>
  <c r="V74" i="4"/>
  <c r="W74" i="4"/>
  <c r="W66" i="4"/>
  <c r="V66" i="4"/>
  <c r="W58" i="4"/>
  <c r="V58" i="4"/>
  <c r="W50" i="4"/>
  <c r="V50" i="4"/>
  <c r="W42" i="4"/>
  <c r="V42" i="4"/>
  <c r="W34" i="4"/>
  <c r="V34" i="4"/>
  <c r="V26" i="4"/>
  <c r="W26" i="4"/>
  <c r="V22" i="4"/>
  <c r="W22" i="4"/>
  <c r="V15" i="4"/>
  <c r="W15" i="4"/>
  <c r="V7" i="4"/>
  <c r="W7" i="4"/>
  <c r="R96" i="4"/>
  <c r="R88" i="4"/>
  <c r="R79" i="4"/>
  <c r="R71" i="4"/>
  <c r="R63" i="4"/>
  <c r="R55" i="4"/>
  <c r="R47" i="4"/>
  <c r="R39" i="4"/>
  <c r="R31" i="4"/>
  <c r="R23" i="4"/>
  <c r="R12" i="4"/>
  <c r="V116" i="4"/>
  <c r="W116" i="4"/>
  <c r="V112" i="4"/>
  <c r="W112" i="4"/>
  <c r="W97" i="4"/>
  <c r="V97" i="4"/>
  <c r="W93" i="4"/>
  <c r="V93" i="4"/>
  <c r="W89" i="4"/>
  <c r="V89" i="4"/>
  <c r="W85" i="4"/>
  <c r="V85" i="4"/>
  <c r="W80" i="4"/>
  <c r="V80" i="4"/>
  <c r="W76" i="4"/>
  <c r="V76" i="4"/>
  <c r="W72" i="4"/>
  <c r="V72" i="4"/>
  <c r="W68" i="4"/>
  <c r="V68" i="4"/>
  <c r="W64" i="4"/>
  <c r="V64" i="4"/>
  <c r="W60" i="4"/>
  <c r="V60" i="4"/>
  <c r="W56" i="4"/>
  <c r="V56" i="4"/>
  <c r="W52" i="4"/>
  <c r="V52" i="4"/>
  <c r="W48" i="4"/>
  <c r="V48" i="4"/>
  <c r="W44" i="4"/>
  <c r="V44" i="4"/>
  <c r="W40" i="4"/>
  <c r="V40" i="4"/>
  <c r="W36" i="4"/>
  <c r="V36" i="4"/>
  <c r="V32" i="4"/>
  <c r="W32" i="4"/>
  <c r="W28" i="4"/>
  <c r="V28" i="4"/>
  <c r="V24" i="4"/>
  <c r="W24" i="4"/>
  <c r="W20" i="4"/>
  <c r="V20" i="4"/>
  <c r="V16" i="4"/>
  <c r="W16" i="4"/>
  <c r="V13" i="4"/>
  <c r="W13" i="4"/>
  <c r="V9" i="4"/>
  <c r="W9" i="4"/>
  <c r="V5" i="4"/>
  <c r="W5" i="4"/>
  <c r="R114" i="4"/>
  <c r="R110" i="4"/>
  <c r="R107" i="4"/>
  <c r="R104" i="4"/>
  <c r="R98" i="4"/>
  <c r="R94" i="4"/>
  <c r="R90" i="4"/>
  <c r="R86" i="4"/>
  <c r="R82" i="4"/>
  <c r="R77" i="4"/>
  <c r="R73" i="4"/>
  <c r="R69" i="4"/>
  <c r="R65" i="4"/>
  <c r="R61" i="4"/>
  <c r="R57" i="4"/>
  <c r="R53" i="4"/>
  <c r="R49" i="4"/>
  <c r="R45" i="4"/>
  <c r="R41" i="4"/>
  <c r="R37" i="4"/>
  <c r="R33" i="4"/>
  <c r="R29" i="4"/>
  <c r="R25" i="4"/>
  <c r="R21" i="4"/>
  <c r="R17" i="4"/>
  <c r="R14" i="4"/>
  <c r="R10" i="4"/>
  <c r="R6" i="4"/>
  <c r="W101" i="4"/>
  <c r="V101" i="4"/>
  <c r="R101" i="4"/>
  <c r="A4" i="4" l="1"/>
  <c r="A5" i="4" s="1"/>
  <c r="A6" i="4" s="1"/>
  <c r="A7" i="4" s="1"/>
  <c r="A8" i="4" s="1"/>
  <c r="A9" i="4" s="1"/>
  <c r="A10" i="4" s="1"/>
  <c r="A11" i="4" s="1"/>
  <c r="A12" i="4" s="1"/>
  <c r="A13" i="4" s="1"/>
  <c r="A14" i="4" s="1"/>
  <c r="A15" i="4" s="1"/>
  <c r="U3" i="4"/>
  <c r="S3" i="4"/>
  <c r="Q3" i="4"/>
  <c r="P3" i="4"/>
  <c r="A16" i="4" l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33" i="4" s="1"/>
  <c r="A34" i="4" s="1"/>
  <c r="A35" i="4" s="1"/>
  <c r="A36" i="4" s="1"/>
  <c r="A37" i="4" s="1"/>
  <c r="A38" i="4" s="1"/>
  <c r="A39" i="4" s="1"/>
  <c r="A40" i="4" s="1"/>
  <c r="A41" i="4" s="1"/>
  <c r="A42" i="4" s="1"/>
  <c r="A43" i="4" s="1"/>
  <c r="A44" i="4" s="1"/>
  <c r="A45" i="4" s="1"/>
  <c r="A46" i="4" s="1"/>
  <c r="A47" i="4" s="1"/>
  <c r="A48" i="4" s="1"/>
  <c r="A49" i="4" s="1"/>
  <c r="A50" i="4" s="1"/>
  <c r="A51" i="4" s="1"/>
  <c r="A52" i="4" s="1"/>
  <c r="A53" i="4" s="1"/>
  <c r="A54" i="4" s="1"/>
  <c r="A55" i="4" s="1"/>
  <c r="A56" i="4" s="1"/>
  <c r="A57" i="4" s="1"/>
  <c r="A58" i="4" s="1"/>
  <c r="A59" i="4" s="1"/>
  <c r="A60" i="4" s="1"/>
  <c r="A61" i="4" s="1"/>
  <c r="A62" i="4" s="1"/>
  <c r="A63" i="4" s="1"/>
  <c r="A64" i="4" s="1"/>
  <c r="A65" i="4" s="1"/>
  <c r="A66" i="4" s="1"/>
  <c r="A67" i="4" s="1"/>
  <c r="A68" i="4" s="1"/>
  <c r="A69" i="4" s="1"/>
  <c r="A70" i="4" s="1"/>
  <c r="A71" i="4" s="1"/>
  <c r="A72" i="4" s="1"/>
  <c r="A73" i="4" s="1"/>
  <c r="A74" i="4" s="1"/>
  <c r="A75" i="4" s="1"/>
  <c r="A76" i="4" s="1"/>
  <c r="A77" i="4" s="1"/>
  <c r="A78" i="4" s="1"/>
  <c r="A79" i="4" s="1"/>
  <c r="A80" i="4" s="1"/>
  <c r="A82" i="4" s="1"/>
  <c r="A83" i="4" s="1"/>
  <c r="A84" i="4" s="1"/>
  <c r="A85" i="4" s="1"/>
  <c r="A86" i="4" s="1"/>
  <c r="A87" i="4" s="1"/>
  <c r="A88" i="4" s="1"/>
  <c r="A89" i="4" s="1"/>
  <c r="A90" i="4" s="1"/>
  <c r="A91" i="4" s="1"/>
  <c r="A92" i="4" s="1"/>
  <c r="A93" i="4" s="1"/>
  <c r="A94" i="4" s="1"/>
  <c r="A95" i="4" s="1"/>
  <c r="A96" i="4" s="1"/>
  <c r="A97" i="4" s="1"/>
  <c r="A98" i="4" s="1"/>
  <c r="A99" i="4" s="1"/>
  <c r="A100" i="4" s="1"/>
  <c r="A101" i="4" s="1"/>
  <c r="A102" i="4" s="1"/>
  <c r="B6" i="5"/>
  <c r="D11" i="5"/>
  <c r="B15" i="5"/>
  <c r="B8" i="5"/>
  <c r="D13" i="5"/>
  <c r="B5" i="5"/>
  <c r="B14" i="5"/>
  <c r="D12" i="5"/>
  <c r="B9" i="5"/>
  <c r="D14" i="5"/>
  <c r="B11" i="5"/>
  <c r="D9" i="5"/>
  <c r="D6" i="5"/>
  <c r="B10" i="5"/>
  <c r="D15" i="5"/>
  <c r="D8" i="5"/>
  <c r="B12" i="5"/>
  <c r="D5" i="5"/>
  <c r="D10" i="5"/>
  <c r="B7" i="5"/>
  <c r="B16" i="5"/>
  <c r="D7" i="5"/>
  <c r="D16" i="5"/>
  <c r="B13" i="5"/>
  <c r="R3" i="4"/>
  <c r="V3" i="4"/>
  <c r="V117" i="4" s="1"/>
  <c r="D18" i="5" s="1"/>
  <c r="D20" i="5" s="1"/>
  <c r="W3" i="4"/>
  <c r="W117" i="4" s="1"/>
  <c r="F18" i="5" s="1"/>
  <c r="F20" i="5" s="1"/>
  <c r="A103" i="4" l="1"/>
  <c r="A104" i="4" s="1"/>
  <c r="A105" i="4" s="1"/>
  <c r="A107" i="4" s="1"/>
  <c r="A108" i="4" s="1"/>
  <c r="A110" i="4" s="1"/>
  <c r="A111" i="4" s="1"/>
  <c r="A112" i="4" s="1"/>
  <c r="A113" i="4" s="1"/>
  <c r="A114" i="4" s="1"/>
  <c r="A115" i="4" s="1"/>
  <c r="A116" i="4" s="1"/>
  <c r="F13" i="5"/>
  <c r="F9" i="5"/>
  <c r="F11" i="5"/>
  <c r="F12" i="5"/>
  <c r="F8" i="5"/>
  <c r="F15" i="5"/>
  <c r="F7" i="5"/>
  <c r="D4" i="5"/>
  <c r="F10" i="5"/>
  <c r="B4" i="5"/>
  <c r="F5" i="5"/>
  <c r="F16" i="5"/>
  <c r="F14" i="5"/>
  <c r="F6" i="5"/>
  <c r="F4" i="5" l="1"/>
  <c r="E6" i="5"/>
  <c r="I117" i="4"/>
  <c r="E12" i="5"/>
  <c r="C12" i="5" l="1"/>
  <c r="G12" i="5" s="1"/>
  <c r="E14" i="5"/>
  <c r="C6" i="5"/>
  <c r="G6" i="5" s="1"/>
  <c r="C16" i="5"/>
  <c r="E11" i="5"/>
  <c r="C13" i="5"/>
  <c r="C8" i="5"/>
  <c r="E16" i="5"/>
  <c r="E8" i="5"/>
  <c r="E5" i="5"/>
  <c r="C15" i="5"/>
  <c r="C11" i="5"/>
  <c r="C10" i="5"/>
  <c r="E15" i="5"/>
  <c r="E13" i="5"/>
  <c r="H117" i="4"/>
  <c r="E9" i="5"/>
  <c r="C5" i="5"/>
  <c r="C9" i="5"/>
  <c r="C14" i="5"/>
  <c r="C7" i="5"/>
  <c r="E10" i="5"/>
  <c r="E7" i="5"/>
  <c r="G16" i="5" l="1"/>
  <c r="G11" i="5"/>
  <c r="G8" i="5"/>
  <c r="G9" i="5"/>
  <c r="G13" i="5"/>
  <c r="G15" i="5"/>
  <c r="G14" i="5"/>
  <c r="G5" i="5"/>
  <c r="C4" i="5"/>
  <c r="E4" i="5"/>
  <c r="G7" i="5"/>
  <c r="G10" i="5"/>
  <c r="G4" i="5" l="1"/>
</calcChain>
</file>

<file path=xl/comments1.xml><?xml version="1.0" encoding="utf-8"?>
<comments xmlns="http://schemas.openxmlformats.org/spreadsheetml/2006/main">
  <authors>
    <author>완시</author>
  </authors>
  <commentList>
    <comment ref="H1" authorId="0" shapeId="0">
      <text>
        <r>
          <rPr>
            <b/>
            <sz val="9"/>
            <color indexed="81"/>
            <rFont val="돋움"/>
            <family val="3"/>
            <charset val="129"/>
          </rPr>
          <t>완시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모두편입되는경우
토지대장면적으로기재한시트</t>
        </r>
      </text>
    </comment>
    <comment ref="U1" authorId="0" shapeId="0">
      <text>
        <r>
          <rPr>
            <sz val="9"/>
            <color indexed="81"/>
            <rFont val="돋움"/>
            <family val="3"/>
            <charset val="129"/>
          </rPr>
          <t>공시지가 존재하는 지번의 면적</t>
        </r>
      </text>
    </comment>
  </commentList>
</comments>
</file>

<file path=xl/sharedStrings.xml><?xml version="1.0" encoding="utf-8"?>
<sst xmlns="http://schemas.openxmlformats.org/spreadsheetml/2006/main" count="886" uniqueCount="264">
  <si>
    <t>번호</t>
    <phoneticPr fontId="4" type="noConversion"/>
  </si>
  <si>
    <t>토지소재지</t>
    <phoneticPr fontId="4" type="noConversion"/>
  </si>
  <si>
    <t>지번</t>
    <phoneticPr fontId="5" type="noConversion"/>
  </si>
  <si>
    <t>지목</t>
    <phoneticPr fontId="5" type="noConversion"/>
  </si>
  <si>
    <t>지적면적
(㎡)</t>
    <phoneticPr fontId="5" type="noConversion"/>
  </si>
  <si>
    <t>편입면적
(㎡)</t>
    <phoneticPr fontId="5" type="noConversion"/>
  </si>
  <si>
    <t>캐드면적
(㎡)</t>
    <phoneticPr fontId="5" type="noConversion"/>
  </si>
  <si>
    <t>비고</t>
    <phoneticPr fontId="5" type="noConversion"/>
  </si>
  <si>
    <t>등기부등본</t>
    <phoneticPr fontId="5" type="noConversion"/>
  </si>
  <si>
    <t>소유</t>
    <phoneticPr fontId="5" type="noConversion"/>
  </si>
  <si>
    <t>분류</t>
    <phoneticPr fontId="5" type="noConversion"/>
  </si>
  <si>
    <t>면적
이상</t>
    <phoneticPr fontId="5" type="noConversion"/>
  </si>
  <si>
    <t>용지보상비
(공시지가 3배)</t>
    <phoneticPr fontId="4" type="noConversion"/>
  </si>
  <si>
    <t>군</t>
    <phoneticPr fontId="5" type="noConversion"/>
  </si>
  <si>
    <t>면</t>
    <phoneticPr fontId="5" type="noConversion"/>
  </si>
  <si>
    <t>리</t>
    <phoneticPr fontId="5" type="noConversion"/>
  </si>
  <si>
    <t>주   소</t>
    <phoneticPr fontId="5" type="noConversion"/>
  </si>
  <si>
    <t>성  명</t>
    <phoneticPr fontId="5" type="noConversion"/>
  </si>
  <si>
    <t>주소</t>
    <phoneticPr fontId="5" type="noConversion"/>
  </si>
  <si>
    <t>무주</t>
    <phoneticPr fontId="4" type="noConversion"/>
  </si>
  <si>
    <t>적상</t>
    <phoneticPr fontId="4" type="noConversion"/>
  </si>
  <si>
    <t>사산</t>
    <phoneticPr fontId="4" type="noConversion"/>
  </si>
  <si>
    <t>1269</t>
    <phoneticPr fontId="4" type="noConversion"/>
  </si>
  <si>
    <t>도</t>
    <phoneticPr fontId="4" type="noConversion"/>
  </si>
  <si>
    <t>무주</t>
    <phoneticPr fontId="4" type="noConversion"/>
  </si>
  <si>
    <t>적상</t>
    <phoneticPr fontId="4" type="noConversion"/>
  </si>
  <si>
    <t>사산</t>
    <phoneticPr fontId="4" type="noConversion"/>
  </si>
  <si>
    <t>1257-25</t>
    <phoneticPr fontId="4" type="noConversion"/>
  </si>
  <si>
    <t>천</t>
    <phoneticPr fontId="4" type="noConversion"/>
  </si>
  <si>
    <t>1257-43</t>
    <phoneticPr fontId="4" type="noConversion"/>
  </si>
  <si>
    <t>404-5</t>
    <phoneticPr fontId="4" type="noConversion"/>
  </si>
  <si>
    <t>도</t>
    <phoneticPr fontId="4" type="noConversion"/>
  </si>
  <si>
    <t>404-3</t>
    <phoneticPr fontId="4" type="noConversion"/>
  </si>
  <si>
    <t>1273-2</t>
    <phoneticPr fontId="4" type="noConversion"/>
  </si>
  <si>
    <t>1257-44</t>
    <phoneticPr fontId="4" type="noConversion"/>
  </si>
  <si>
    <t>457</t>
    <phoneticPr fontId="4" type="noConversion"/>
  </si>
  <si>
    <t>답</t>
    <phoneticPr fontId="4" type="noConversion"/>
  </si>
  <si>
    <t>1274</t>
    <phoneticPr fontId="4" type="noConversion"/>
  </si>
  <si>
    <t>453-5</t>
    <phoneticPr fontId="4" type="noConversion"/>
  </si>
  <si>
    <t>456-3</t>
    <phoneticPr fontId="4" type="noConversion"/>
  </si>
  <si>
    <t>451-5</t>
    <phoneticPr fontId="4" type="noConversion"/>
  </si>
  <si>
    <t>전</t>
    <phoneticPr fontId="4" type="noConversion"/>
  </si>
  <si>
    <t>1257-1</t>
    <phoneticPr fontId="4" type="noConversion"/>
  </si>
  <si>
    <t>446-1</t>
    <phoneticPr fontId="4" type="noConversion"/>
  </si>
  <si>
    <t>446-8</t>
    <phoneticPr fontId="4" type="noConversion"/>
  </si>
  <si>
    <t>446-11</t>
    <phoneticPr fontId="4" type="noConversion"/>
  </si>
  <si>
    <t>446-2</t>
    <phoneticPr fontId="4" type="noConversion"/>
  </si>
  <si>
    <t>446-12</t>
    <phoneticPr fontId="4" type="noConversion"/>
  </si>
  <si>
    <t>446-13</t>
    <phoneticPr fontId="4" type="noConversion"/>
  </si>
  <si>
    <t>445-1</t>
    <phoneticPr fontId="4" type="noConversion"/>
  </si>
  <si>
    <t>대</t>
    <phoneticPr fontId="4" type="noConversion"/>
  </si>
  <si>
    <t>445-7</t>
    <phoneticPr fontId="4" type="noConversion"/>
  </si>
  <si>
    <t>441-5</t>
    <phoneticPr fontId="4" type="noConversion"/>
  </si>
  <si>
    <t>441-1</t>
    <phoneticPr fontId="4" type="noConversion"/>
  </si>
  <si>
    <t>440-1</t>
    <phoneticPr fontId="4" type="noConversion"/>
  </si>
  <si>
    <t>433-8</t>
    <phoneticPr fontId="4" type="noConversion"/>
  </si>
  <si>
    <t>1274-6</t>
    <phoneticPr fontId="4" type="noConversion"/>
  </si>
  <si>
    <t>1274-5</t>
    <phoneticPr fontId="4" type="noConversion"/>
  </si>
  <si>
    <t>509-1</t>
    <phoneticPr fontId="4" type="noConversion"/>
  </si>
  <si>
    <t>대</t>
    <phoneticPr fontId="4" type="noConversion"/>
  </si>
  <si>
    <t>무주</t>
    <phoneticPr fontId="4" type="noConversion"/>
  </si>
  <si>
    <t>적상</t>
    <phoneticPr fontId="4" type="noConversion"/>
  </si>
  <si>
    <t>사산</t>
    <phoneticPr fontId="4" type="noConversion"/>
  </si>
  <si>
    <t>1257-2</t>
    <phoneticPr fontId="4" type="noConversion"/>
  </si>
  <si>
    <t>천</t>
    <phoneticPr fontId="4" type="noConversion"/>
  </si>
  <si>
    <t>천</t>
    <phoneticPr fontId="4" type="noConversion"/>
  </si>
  <si>
    <t>답</t>
    <phoneticPr fontId="4" type="noConversion"/>
  </si>
  <si>
    <t>429-1</t>
    <phoneticPr fontId="4" type="noConversion"/>
  </si>
  <si>
    <t>510-5</t>
    <phoneticPr fontId="4" type="noConversion"/>
  </si>
  <si>
    <t>511-1</t>
    <phoneticPr fontId="4" type="noConversion"/>
  </si>
  <si>
    <t>1257-3</t>
    <phoneticPr fontId="4" type="noConversion"/>
  </si>
  <si>
    <t>1275-1</t>
    <phoneticPr fontId="4" type="noConversion"/>
  </si>
  <si>
    <t>1275</t>
    <phoneticPr fontId="4" type="noConversion"/>
  </si>
  <si>
    <t>1259</t>
    <phoneticPr fontId="4" type="noConversion"/>
  </si>
  <si>
    <t>1260</t>
    <phoneticPr fontId="4" type="noConversion"/>
  </si>
  <si>
    <t>516-3</t>
    <phoneticPr fontId="4" type="noConversion"/>
  </si>
  <si>
    <t>516-8</t>
    <phoneticPr fontId="4" type="noConversion"/>
  </si>
  <si>
    <t>516-6</t>
    <phoneticPr fontId="4" type="noConversion"/>
  </si>
  <si>
    <t>433-1</t>
    <phoneticPr fontId="4" type="noConversion"/>
  </si>
  <si>
    <t>433-9</t>
    <phoneticPr fontId="4" type="noConversion"/>
  </si>
  <si>
    <t>433-4</t>
    <phoneticPr fontId="4" type="noConversion"/>
  </si>
  <si>
    <t>433-11</t>
    <phoneticPr fontId="4" type="noConversion"/>
  </si>
  <si>
    <t>433-10</t>
    <phoneticPr fontId="4" type="noConversion"/>
  </si>
  <si>
    <t>1274-7</t>
    <phoneticPr fontId="4" type="noConversion"/>
  </si>
  <si>
    <t>1257-4</t>
    <phoneticPr fontId="4" type="noConversion"/>
  </si>
  <si>
    <t>500-1</t>
    <phoneticPr fontId="4" type="noConversion"/>
  </si>
  <si>
    <t>500-4</t>
    <phoneticPr fontId="4" type="noConversion"/>
  </si>
  <si>
    <t>전</t>
    <phoneticPr fontId="4" type="noConversion"/>
  </si>
  <si>
    <t>500-5</t>
    <phoneticPr fontId="4" type="noConversion"/>
  </si>
  <si>
    <t>521-2</t>
    <phoneticPr fontId="4" type="noConversion"/>
  </si>
  <si>
    <t>521-1</t>
    <phoneticPr fontId="4" type="noConversion"/>
  </si>
  <si>
    <t>1257-5</t>
    <phoneticPr fontId="4" type="noConversion"/>
  </si>
  <si>
    <t>518-6</t>
    <phoneticPr fontId="4" type="noConversion"/>
  </si>
  <si>
    <t>286-7</t>
    <phoneticPr fontId="4" type="noConversion"/>
  </si>
  <si>
    <t>285-2</t>
    <phoneticPr fontId="4" type="noConversion"/>
  </si>
  <si>
    <t>285-3</t>
    <phoneticPr fontId="4" type="noConversion"/>
  </si>
  <si>
    <t>520-1</t>
    <phoneticPr fontId="4" type="noConversion"/>
  </si>
  <si>
    <t>520-2</t>
    <phoneticPr fontId="4" type="noConversion"/>
  </si>
  <si>
    <t>519-1</t>
    <phoneticPr fontId="4" type="noConversion"/>
  </si>
  <si>
    <t>519</t>
    <phoneticPr fontId="4" type="noConversion"/>
  </si>
  <si>
    <t>1274-10</t>
    <phoneticPr fontId="4" type="noConversion"/>
  </si>
  <si>
    <t>산128-4</t>
    <phoneticPr fontId="4" type="noConversion"/>
  </si>
  <si>
    <t>284-1</t>
    <phoneticPr fontId="4" type="noConversion"/>
  </si>
  <si>
    <t>284-2</t>
    <phoneticPr fontId="4" type="noConversion"/>
  </si>
  <si>
    <t>284</t>
    <phoneticPr fontId="4" type="noConversion"/>
  </si>
  <si>
    <t>1257-7</t>
    <phoneticPr fontId="4" type="noConversion"/>
  </si>
  <si>
    <t>283-5</t>
    <phoneticPr fontId="4" type="noConversion"/>
  </si>
  <si>
    <t>283-4</t>
    <phoneticPr fontId="4" type="noConversion"/>
  </si>
  <si>
    <t>283-1</t>
    <phoneticPr fontId="4" type="noConversion"/>
  </si>
  <si>
    <t>1257-9</t>
    <phoneticPr fontId="4" type="noConversion"/>
  </si>
  <si>
    <t>283-2</t>
    <phoneticPr fontId="4" type="noConversion"/>
  </si>
  <si>
    <t>283-6</t>
    <phoneticPr fontId="4" type="noConversion"/>
  </si>
  <si>
    <t>282-3</t>
    <phoneticPr fontId="4" type="noConversion"/>
  </si>
  <si>
    <t>282-1</t>
    <phoneticPr fontId="4" type="noConversion"/>
  </si>
  <si>
    <t>282-2</t>
    <phoneticPr fontId="4" type="noConversion"/>
  </si>
  <si>
    <t>225-2</t>
    <phoneticPr fontId="4" type="noConversion"/>
  </si>
  <si>
    <t>1257-11</t>
    <phoneticPr fontId="4" type="noConversion"/>
  </si>
  <si>
    <t>무주</t>
    <phoneticPr fontId="4" type="noConversion"/>
  </si>
  <si>
    <t>적상</t>
    <phoneticPr fontId="4" type="noConversion"/>
  </si>
  <si>
    <t>사산</t>
    <phoneticPr fontId="4" type="noConversion"/>
  </si>
  <si>
    <t>243-2</t>
    <phoneticPr fontId="4" type="noConversion"/>
  </si>
  <si>
    <t>도</t>
    <phoneticPr fontId="4" type="noConversion"/>
  </si>
  <si>
    <t>243-1</t>
    <phoneticPr fontId="4" type="noConversion"/>
  </si>
  <si>
    <t>잡</t>
    <phoneticPr fontId="4" type="noConversion"/>
  </si>
  <si>
    <t>282</t>
    <phoneticPr fontId="4" type="noConversion"/>
  </si>
  <si>
    <t>1257-10</t>
    <phoneticPr fontId="4" type="noConversion"/>
  </si>
  <si>
    <t>249-1</t>
    <phoneticPr fontId="4" type="noConversion"/>
  </si>
  <si>
    <t>답</t>
    <phoneticPr fontId="4" type="noConversion"/>
  </si>
  <si>
    <t>248-1</t>
    <phoneticPr fontId="4" type="noConversion"/>
  </si>
  <si>
    <t>1261-1</t>
    <phoneticPr fontId="4" type="noConversion"/>
  </si>
  <si>
    <t>1261</t>
    <phoneticPr fontId="4" type="noConversion"/>
  </si>
  <si>
    <t>1257-14</t>
    <phoneticPr fontId="4" type="noConversion"/>
  </si>
  <si>
    <t>136</t>
    <phoneticPr fontId="4" type="noConversion"/>
  </si>
  <si>
    <t>1257-15</t>
    <phoneticPr fontId="4" type="noConversion"/>
  </si>
  <si>
    <t>138-1</t>
    <phoneticPr fontId="4" type="noConversion"/>
  </si>
  <si>
    <t>135-6</t>
    <phoneticPr fontId="4" type="noConversion"/>
  </si>
  <si>
    <t>152</t>
    <phoneticPr fontId="4" type="noConversion"/>
  </si>
  <si>
    <t>합계</t>
    <phoneticPr fontId="4" type="noConversion"/>
  </si>
  <si>
    <t>편  입  용  지  집  계  표</t>
    <phoneticPr fontId="5" type="noConversion"/>
  </si>
  <si>
    <t>지목별</t>
    <phoneticPr fontId="5" type="noConversion"/>
  </si>
  <si>
    <t>국</t>
    <phoneticPr fontId="5" type="noConversion"/>
  </si>
  <si>
    <t>사</t>
    <phoneticPr fontId="5" type="noConversion"/>
  </si>
  <si>
    <t>합         계</t>
  </si>
  <si>
    <t>비 고</t>
    <phoneticPr fontId="5" type="noConversion"/>
  </si>
  <si>
    <t>필  지</t>
    <phoneticPr fontId="5" type="noConversion"/>
  </si>
  <si>
    <t>면    적</t>
    <phoneticPr fontId="5" type="noConversion"/>
  </si>
  <si>
    <t>합   계</t>
    <phoneticPr fontId="5" type="noConversion"/>
  </si>
  <si>
    <t>답</t>
    <phoneticPr fontId="5" type="noConversion"/>
  </si>
  <si>
    <t>전</t>
    <phoneticPr fontId="5" type="noConversion"/>
  </si>
  <si>
    <t>구</t>
    <phoneticPr fontId="5" type="noConversion"/>
  </si>
  <si>
    <t>도</t>
    <phoneticPr fontId="5" type="noConversion"/>
  </si>
  <si>
    <t>대</t>
    <phoneticPr fontId="5" type="noConversion"/>
  </si>
  <si>
    <t>천</t>
    <phoneticPr fontId="5" type="noConversion"/>
  </si>
  <si>
    <t>임</t>
    <phoneticPr fontId="5" type="noConversion"/>
  </si>
  <si>
    <t>과</t>
    <phoneticPr fontId="5" type="noConversion"/>
  </si>
  <si>
    <t>목</t>
    <phoneticPr fontId="5" type="noConversion"/>
  </si>
  <si>
    <t>유</t>
    <phoneticPr fontId="5" type="noConversion"/>
  </si>
  <si>
    <t>445-2</t>
    <phoneticPr fontId="3" type="noConversion"/>
  </si>
  <si>
    <t>도</t>
    <phoneticPr fontId="3" type="noConversion"/>
  </si>
  <si>
    <t>510-4</t>
    <phoneticPr fontId="3" type="noConversion"/>
  </si>
  <si>
    <t>천</t>
    <phoneticPr fontId="3" type="noConversion"/>
  </si>
  <si>
    <t>1257-6</t>
    <phoneticPr fontId="3" type="noConversion"/>
  </si>
  <si>
    <t>500-3</t>
    <phoneticPr fontId="3" type="noConversion"/>
  </si>
  <si>
    <t>1274-1</t>
    <phoneticPr fontId="4" type="noConversion"/>
  </si>
  <si>
    <t>국토교통부</t>
    <phoneticPr fontId="3" type="noConversion"/>
  </si>
  <si>
    <t>국</t>
    <phoneticPr fontId="3" type="noConversion"/>
  </si>
  <si>
    <t>국토교통부</t>
    <phoneticPr fontId="3" type="noConversion"/>
  </si>
  <si>
    <t>무주군 적상면 사산리 488-1</t>
    <phoneticPr fontId="3" type="noConversion"/>
  </si>
  <si>
    <t>유순남</t>
    <phoneticPr fontId="3" type="noConversion"/>
  </si>
  <si>
    <t>전라북도</t>
    <phoneticPr fontId="3" type="noConversion"/>
  </si>
  <si>
    <t>무주군</t>
    <phoneticPr fontId="3" type="noConversion"/>
  </si>
  <si>
    <t>박순이</t>
    <phoneticPr fontId="3" type="noConversion"/>
  </si>
  <si>
    <t>전라북도 무주군 적상면 마산길 38</t>
    <phoneticPr fontId="3" type="noConversion"/>
  </si>
  <si>
    <t>국</t>
    <phoneticPr fontId="3" type="noConversion"/>
  </si>
  <si>
    <t>국토해양부</t>
    <phoneticPr fontId="3" type="noConversion"/>
  </si>
  <si>
    <t>무주군 무주읍 읍내리 993</t>
    <phoneticPr fontId="3" type="noConversion"/>
  </si>
  <si>
    <t>진영진</t>
    <phoneticPr fontId="3" type="noConversion"/>
  </si>
  <si>
    <t>무주군 적상면 사산리 442</t>
    <phoneticPr fontId="3" type="noConversion"/>
  </si>
  <si>
    <t>김수홍</t>
    <phoneticPr fontId="3" type="noConversion"/>
  </si>
  <si>
    <t>무주군 적상면 사산리 508-1</t>
    <phoneticPr fontId="3" type="noConversion"/>
  </si>
  <si>
    <t>이순필</t>
    <phoneticPr fontId="3" type="noConversion"/>
  </si>
  <si>
    <t>부산시 남구 못골번영로 72번나길 35(대연동)</t>
    <phoneticPr fontId="3" type="noConversion"/>
  </si>
  <si>
    <t>정기식</t>
    <phoneticPr fontId="3" type="noConversion"/>
  </si>
  <si>
    <t>박정옥 외1인</t>
    <phoneticPr fontId="3" type="noConversion"/>
  </si>
  <si>
    <t>국(건설부)</t>
    <phoneticPr fontId="3" type="noConversion"/>
  </si>
  <si>
    <t>무주군 적상면 사산리 492</t>
    <phoneticPr fontId="3" type="noConversion"/>
  </si>
  <si>
    <t>박종호</t>
    <phoneticPr fontId="3" type="noConversion"/>
  </si>
  <si>
    <t>무주군 적상면 사산리 651</t>
    <phoneticPr fontId="3" type="noConversion"/>
  </si>
  <si>
    <t>권진수</t>
    <phoneticPr fontId="3" type="noConversion"/>
  </si>
  <si>
    <t>광주광역시 북부 서강로 54번길 55 108동 
302호 (운암동, 벽산블루밍메가씨티아파트)</t>
    <phoneticPr fontId="3" type="noConversion"/>
  </si>
  <si>
    <t>신홍규</t>
    <phoneticPr fontId="3" type="noConversion"/>
  </si>
  <si>
    <t>기획재정부</t>
    <phoneticPr fontId="3" type="noConversion"/>
  </si>
  <si>
    <t>김차업</t>
    <phoneticPr fontId="3" type="noConversion"/>
  </si>
  <si>
    <t>무주군 적상면 사산리 124</t>
    <phoneticPr fontId="3" type="noConversion"/>
  </si>
  <si>
    <t>김종덕</t>
    <phoneticPr fontId="3" type="noConversion"/>
  </si>
  <si>
    <t>전라북도 무주군 적상면 마산길 28-41</t>
    <phoneticPr fontId="3" type="noConversion"/>
  </si>
  <si>
    <t>정춘선</t>
    <phoneticPr fontId="3" type="noConversion"/>
  </si>
  <si>
    <t>정현길</t>
    <phoneticPr fontId="3" type="noConversion"/>
  </si>
  <si>
    <t>무주군 적상면 사산리 443-9</t>
    <phoneticPr fontId="3" type="noConversion"/>
  </si>
  <si>
    <t>곽경양</t>
    <phoneticPr fontId="3" type="noConversion"/>
  </si>
  <si>
    <t>무주군 적상면 사산리 233</t>
    <phoneticPr fontId="3" type="noConversion"/>
  </si>
  <si>
    <t>류금용</t>
    <phoneticPr fontId="3" type="noConversion"/>
  </si>
  <si>
    <t>무주군 적상면 사산리 232-1</t>
    <phoneticPr fontId="3" type="noConversion"/>
  </si>
  <si>
    <t>정태평</t>
    <phoneticPr fontId="3" type="noConversion"/>
  </si>
  <si>
    <t>정휘길</t>
    <phoneticPr fontId="3" type="noConversion"/>
  </si>
  <si>
    <t>전라북도 무주군 적상면 치마재로 100-54</t>
    <phoneticPr fontId="3" type="noConversion"/>
  </si>
  <si>
    <t>임은지</t>
    <phoneticPr fontId="3" type="noConversion"/>
  </si>
  <si>
    <t>대전 동구 자양동 75-8</t>
    <phoneticPr fontId="3" type="noConversion"/>
  </si>
  <si>
    <t>이창수</t>
    <phoneticPr fontId="3" type="noConversion"/>
  </si>
  <si>
    <t>공시지가
2019.01</t>
    <phoneticPr fontId="4" type="noConversion"/>
  </si>
  <si>
    <t>용지보상비
(공시지가 5배)</t>
    <phoneticPr fontId="4" type="noConversion"/>
  </si>
  <si>
    <t>국토해양부</t>
    <phoneticPr fontId="3" type="noConversion"/>
  </si>
  <si>
    <t>덕유산자연약초
영농조합법인</t>
    <phoneticPr fontId="3" type="noConversion"/>
  </si>
  <si>
    <t>공시지가 5배</t>
    <phoneticPr fontId="4" type="noConversion"/>
  </si>
  <si>
    <t>공시지가 3배</t>
    <phoneticPr fontId="4" type="noConversion"/>
  </si>
  <si>
    <t>공시지가 2.5배</t>
    <phoneticPr fontId="4" type="noConversion"/>
  </si>
  <si>
    <t>공시지가 1.5배</t>
    <phoneticPr fontId="4" type="noConversion"/>
  </si>
  <si>
    <t>부분</t>
    <phoneticPr fontId="3" type="noConversion"/>
  </si>
  <si>
    <t>전체</t>
    <phoneticPr fontId="3" type="noConversion"/>
  </si>
  <si>
    <t>국</t>
    <phoneticPr fontId="3" type="noConversion"/>
  </si>
  <si>
    <t>무주군</t>
    <phoneticPr fontId="3" type="noConversion"/>
  </si>
  <si>
    <t>경기도 화성시 반월동 132-2
남양빌라 가동  202호</t>
    <phoneticPr fontId="3" type="noConversion"/>
  </si>
  <si>
    <t>경상남도 거창군 거창읍 수남로 2241</t>
    <phoneticPr fontId="3" type="noConversion"/>
  </si>
  <si>
    <t>서울 관악구 봉천동 900-42 다산빌라 401</t>
    <phoneticPr fontId="3" type="noConversion"/>
  </si>
  <si>
    <t>전라북도 무주군 무주읍 읍내리 1122</t>
    <phoneticPr fontId="3" type="noConversion"/>
  </si>
  <si>
    <t>청주시 흥덕구 분평동 1200 분평주공아파트 305-1404</t>
    <phoneticPr fontId="3" type="noConversion"/>
  </si>
  <si>
    <t>서울특별시 중구 통일로120</t>
    <phoneticPr fontId="3" type="noConversion"/>
  </si>
  <si>
    <t>251-5</t>
    <phoneticPr fontId="3" type="noConversion"/>
  </si>
  <si>
    <t>답</t>
    <phoneticPr fontId="3" type="noConversion"/>
  </si>
  <si>
    <t>무주군</t>
    <phoneticPr fontId="3" type="noConversion"/>
  </si>
  <si>
    <t>국</t>
    <phoneticPr fontId="3" type="noConversion"/>
  </si>
  <si>
    <t>잡</t>
    <phoneticPr fontId="5" type="noConversion"/>
  </si>
  <si>
    <t>제</t>
    <phoneticPr fontId="5" type="noConversion"/>
  </si>
  <si>
    <t>무주군 적상면 사산리</t>
    <phoneticPr fontId="3" type="noConversion"/>
  </si>
  <si>
    <t>소유자</t>
    <phoneticPr fontId="5" type="noConversion"/>
  </si>
  <si>
    <t>관계인</t>
    <phoneticPr fontId="5" type="noConversion"/>
  </si>
  <si>
    <t>권리관계</t>
    <phoneticPr fontId="3" type="noConversion"/>
  </si>
  <si>
    <t>456-6</t>
    <phoneticPr fontId="4" type="noConversion"/>
  </si>
  <si>
    <t>456-7</t>
    <phoneticPr fontId="4" type="noConversion"/>
  </si>
  <si>
    <t>510-3</t>
    <phoneticPr fontId="4" type="noConversion"/>
  </si>
  <si>
    <t>429</t>
    <phoneticPr fontId="4" type="noConversion"/>
  </si>
  <si>
    <t>510-1</t>
    <phoneticPr fontId="4" type="noConversion"/>
  </si>
  <si>
    <t>515-2</t>
    <phoneticPr fontId="4" type="noConversion"/>
  </si>
  <si>
    <t>515</t>
    <phoneticPr fontId="4" type="noConversion"/>
  </si>
  <si>
    <t>516-7</t>
    <phoneticPr fontId="4" type="noConversion"/>
  </si>
  <si>
    <t>521-5</t>
    <phoneticPr fontId="4" type="noConversion"/>
  </si>
  <si>
    <t>521-4</t>
    <phoneticPr fontId="4" type="noConversion"/>
  </si>
  <si>
    <t>286-2</t>
    <phoneticPr fontId="4" type="noConversion"/>
  </si>
  <si>
    <t>278</t>
    <phoneticPr fontId="4" type="noConversion"/>
  </si>
  <si>
    <t>138</t>
    <phoneticPr fontId="4" type="noConversion"/>
  </si>
  <si>
    <t>135</t>
    <phoneticPr fontId="4" type="noConversion"/>
  </si>
  <si>
    <t>174</t>
    <phoneticPr fontId="4" type="noConversion"/>
  </si>
  <si>
    <t>부산광역시 북구청, 부산광역시 진구청</t>
    <phoneticPr fontId="3" type="noConversion"/>
  </si>
  <si>
    <t>부산광역시 북구청, 부산광역시 진구청</t>
    <phoneticPr fontId="3" type="noConversion"/>
  </si>
  <si>
    <t>전라북도 무주군 적상면 치마재로 15</t>
    <phoneticPr fontId="3" type="noConversion"/>
  </si>
  <si>
    <t>박해숙</t>
    <phoneticPr fontId="3" type="noConversion"/>
  </si>
  <si>
    <t>압류</t>
    <phoneticPr fontId="3" type="noConversion"/>
  </si>
  <si>
    <t>압류</t>
    <phoneticPr fontId="3" type="noConversion"/>
  </si>
  <si>
    <t>진구청</t>
    <phoneticPr fontId="3" type="noConversion"/>
  </si>
  <si>
    <t>진구청</t>
    <phoneticPr fontId="3" type="noConversion"/>
  </si>
  <si>
    <t>근저당</t>
    <phoneticPr fontId="3" type="noConversion"/>
  </si>
  <si>
    <t>거창사과원예농업
협동조합</t>
    <phoneticPr fontId="3" type="noConversion"/>
  </si>
  <si>
    <t>농협은행주식회사</t>
    <phoneticPr fontId="3" type="noConversion"/>
  </si>
  <si>
    <t>근저당,       지상권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</si>
</sst>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2"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0_);[Red]\(0\)"/>
    <numFmt numFmtId="177" formatCode="m&quot;월&quot;\ d&quot;일&quot;"/>
    <numFmt numFmtId="178" formatCode="#,##0.0_);[Red]\(#,##0.0\)"/>
    <numFmt numFmtId="179" formatCode="_-* #,##0.00_-;\-* #,##0.00_-;_-* &quot;-&quot;_-;_-@_-"/>
    <numFmt numFmtId="180" formatCode="_-* #,##0.0_-;\-* #,##0.0_-;_-* &quot;-&quot;_-;_-@_-"/>
    <numFmt numFmtId="181" formatCode="#,##0_);[Red]\(#,##0\)"/>
    <numFmt numFmtId="182" formatCode="_-&quot;₩&quot;* #,##0.00_-;&quot;₩&quot;\!\!\-&quot;₩&quot;* #,##0.00_-;_-&quot;₩&quot;* &quot;-&quot;??_-;_-@_-"/>
    <numFmt numFmtId="183" formatCode="_-&quot;₩&quot;* #,##0_-;&quot;₩&quot;\!\!\-&quot;₩&quot;* #,##0_-;_-&quot;₩&quot;* &quot;-&quot;_-;_-@_-"/>
    <numFmt numFmtId="184" formatCode=";;;"/>
    <numFmt numFmtId="185" formatCode="#,##0.000\ &quot;10공/㎥ &quot;"/>
    <numFmt numFmtId="186" formatCode="#,##0.00\ &quot;a &quot;"/>
    <numFmt numFmtId="187" formatCode="#,##0.0000_);\(#,##0.0000\)"/>
    <numFmt numFmtId="188" formatCode="_ * #,#00_ ;_ * \-#,#00_ ;_ * &quot;-&quot;_ ;_ @_ "/>
    <numFmt numFmtId="189" formatCode="_ * #,##0.00000000_ ;_ * \-#,##0.00000000_ ;_ * &quot;-&quot;_ ;_ @_ "/>
    <numFmt numFmtId="190" formatCode="0.000_);[Red]\(0.000\)"/>
    <numFmt numFmtId="191" formatCode="#,##0.0000_ "/>
    <numFmt numFmtId="192" formatCode="#,##0.0000"/>
    <numFmt numFmtId="193" formatCode="#,##0.000\ &quot;EA &quot;"/>
    <numFmt numFmtId="194" formatCode="#,##0.000\ &quot;㎏ &quot;"/>
    <numFmt numFmtId="195" formatCode="#,##0.00\ &quot;ℓ &quot;"/>
    <numFmt numFmtId="196" formatCode="#,##0.000\ &quot;m  &quot;"/>
    <numFmt numFmtId="197" formatCode="#,##0.000\ &quot;㎡ &quot;"/>
    <numFmt numFmtId="198" formatCode="#,##0.000\ &quot;㎥ &quot;"/>
    <numFmt numFmtId="199" formatCode="_ * #,##0.00_ ;_ * \-#,##0.00_ ;_ * &quot;-&quot;??_ ;_ @_ "/>
    <numFmt numFmtId="200" formatCode="#,##0.\]0"/>
    <numFmt numFmtId="201" formatCode="#."/>
    <numFmt numFmtId="202" formatCode="#,##0.000\ &quot;ton &quot;"/>
    <numFmt numFmtId="203" formatCode="#,##0.000_ "/>
    <numFmt numFmtId="204" formatCode="0.0000_);[Red]\(0.0000\)"/>
    <numFmt numFmtId="205" formatCode="#,##0.00\ &quot;개 &quot;"/>
    <numFmt numFmtId="206" formatCode="#,###\ &quot;개&quot;"/>
    <numFmt numFmtId="207" formatCode="#,##0.0\ &quot;개소 &quot;"/>
    <numFmt numFmtId="208" formatCode="#,###.00\ &quot;매 &quot;"/>
    <numFmt numFmtId="209" formatCode="&quot;  &quot;@"/>
    <numFmt numFmtId="210" formatCode="&quot;     &quot;@"/>
    <numFmt numFmtId="211" formatCode="_-* #,##0_-;&quot;₩&quot;\!\!\-* #,##0_-;_-* &quot;-&quot;_-;_-@_-"/>
    <numFmt numFmtId="212" formatCode="###,###,###,###.0"/>
    <numFmt numFmtId="213" formatCode="_ &quot;₩&quot;* #,##0_ ;_ &quot;₩&quot;* &quot;₩&quot;&quot;₩&quot;\!\!\-#,##0_ ;_ &quot;₩&quot;* &quot;-&quot;_ ;_ @_ "/>
    <numFmt numFmtId="214" formatCode="#,##0;&quot;-&quot;#,##0"/>
    <numFmt numFmtId="215" formatCode="_ * #,##0_ ;_ * &quot;₩&quot;&quot;₩&quot;\!\!\-#,##0_ ;_ * &quot;-&quot;??_ ;_ @_ "/>
    <numFmt numFmtId="216" formatCode="&quot;₩&quot;#,##0.00;[Red]&quot;₩&quot;\!\!\-&quot;₩&quot;#,##0.00"/>
    <numFmt numFmtId="217" formatCode="&quot;₩&quot;#,##0.00;\!\-&quot;₩&quot;#,##0.00"/>
    <numFmt numFmtId="218" formatCode="_-&quot;₩&quot;* #,##0.00_-;\!\-&quot;₩&quot;* #,##0.00_-;_-&quot;₩&quot;* &quot;-&quot;??_-;_-@_-"/>
    <numFmt numFmtId="219" formatCode="&quot;₩&quot;#,##0;[Red]&quot;₩&quot;&quot;₩&quot;\!\!\-&quot;₩&quot;#,##0"/>
    <numFmt numFmtId="220" formatCode="_-* #,##0.00_-;&quot;₩&quot;&quot;₩&quot;&quot;₩&quot;\!\!\!\-* #,##0.00_-;_-* &quot;-&quot;??_-;_-@_-"/>
    <numFmt numFmtId="221" formatCode="&quot;₩&quot;#,##0;&quot;₩&quot;\!\-&quot;₩&quot;#,##0"/>
    <numFmt numFmtId="222" formatCode="&quot;₩&quot;#,##0.00;[Red]&quot;₩&quot;&quot;₩&quot;\!\!\-&quot;₩&quot;#,##0.00"/>
    <numFmt numFmtId="223" formatCode="#,##0.0"/>
    <numFmt numFmtId="224" formatCode="@&quot;유지&quot;"/>
  </numFmts>
  <fonts count="44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9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11"/>
      <color indexed="8"/>
      <name val="맑은 고딕"/>
      <family val="3"/>
      <charset val="129"/>
    </font>
    <font>
      <sz val="9"/>
      <color indexed="8"/>
      <name val="굴림"/>
      <family val="3"/>
      <charset val="129"/>
    </font>
    <font>
      <sz val="9"/>
      <color indexed="8"/>
      <name val="돋움"/>
      <family val="3"/>
      <charset val="129"/>
    </font>
    <font>
      <sz val="9"/>
      <color theme="1"/>
      <name val="돋움"/>
      <family val="3"/>
      <charset val="129"/>
    </font>
    <font>
      <sz val="10"/>
      <color indexed="8"/>
      <name val="맑은 고딕"/>
      <family val="3"/>
      <charset val="129"/>
    </font>
    <font>
      <sz val="10"/>
      <color rgb="FFC00000"/>
      <name val="맑은 고딕"/>
      <family val="3"/>
      <charset val="129"/>
    </font>
    <font>
      <b/>
      <sz val="9"/>
      <color indexed="8"/>
      <name val="돋움"/>
      <family val="3"/>
      <charset val="129"/>
    </font>
    <font>
      <b/>
      <sz val="8"/>
      <color indexed="8"/>
      <name val="돋움"/>
      <family val="3"/>
      <charset val="129"/>
    </font>
    <font>
      <sz val="9"/>
      <name val="굴림"/>
      <family val="3"/>
      <charset val="129"/>
    </font>
    <font>
      <sz val="10"/>
      <name val="맑은 고딕"/>
      <family val="3"/>
      <charset val="129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0"/>
      <name val="MS Sans Serif"/>
      <family val="2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Arial"/>
      <family val="2"/>
    </font>
    <font>
      <sz val="12"/>
      <name val="¹UAAA¼"/>
      <family val="1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u/>
      <sz val="10"/>
      <color indexed="12"/>
      <name val="MS Sans Serif"/>
      <family val="2"/>
    </font>
    <font>
      <sz val="10"/>
      <name val="돋움체"/>
      <family val="3"/>
      <charset val="129"/>
    </font>
    <font>
      <b/>
      <sz val="11"/>
      <name val="Helv"/>
      <family val="2"/>
    </font>
    <font>
      <sz val="10"/>
      <name val="굴림체"/>
      <family val="3"/>
      <charset val="129"/>
    </font>
    <font>
      <sz val="9"/>
      <name val="바탕체"/>
      <family val="1"/>
      <charset val="129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u/>
      <sz val="10"/>
      <color indexed="14"/>
      <name val="돋움체"/>
      <family val="3"/>
      <charset val="129"/>
    </font>
    <font>
      <sz val="11"/>
      <name val="굴림체"/>
      <family val="3"/>
      <charset val="129"/>
    </font>
    <font>
      <sz val="10"/>
      <name val="명조"/>
      <family val="3"/>
      <charset val="129"/>
    </font>
    <font>
      <sz val="10"/>
      <name val="궁서(English)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20"/>
      <name val="돋움"/>
      <family val="3"/>
      <charset val="129"/>
    </font>
    <font>
      <b/>
      <sz val="11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</borders>
  <cellStyleXfs count="201">
    <xf numFmtId="0" fontId="0" fillId="0" borderId="0">
      <alignment vertical="center"/>
    </xf>
    <xf numFmtId="0" fontId="1" fillId="0" borderId="0"/>
    <xf numFmtId="41" fontId="1" fillId="0" borderId="0" applyFont="0" applyFill="0" applyBorder="0" applyAlignment="0" applyProtection="0"/>
    <xf numFmtId="0" fontId="1" fillId="0" borderId="0"/>
    <xf numFmtId="41" fontId="7" fillId="0" borderId="0" applyFont="0" applyFill="0" applyBorder="0" applyAlignment="0" applyProtection="0">
      <alignment vertical="center"/>
    </xf>
    <xf numFmtId="24" fontId="21" fillId="0" borderId="0" applyFont="0" applyFill="0" applyBorder="0" applyAlignment="0" applyProtection="0"/>
    <xf numFmtId="182" fontId="6" fillId="0" borderId="0" applyNumberFormat="0" applyFont="0" applyFill="0" applyBorder="0" applyAlignment="0" applyProtection="0"/>
    <xf numFmtId="183" fontId="6" fillId="0" borderId="0" applyNumberFormat="0" applyFont="0" applyFill="0" applyBorder="0" applyAlignment="0" applyProtection="0"/>
    <xf numFmtId="182" fontId="6" fillId="0" borderId="0" applyNumberFormat="0" applyFont="0" applyFill="0" applyBorder="0" applyAlignment="0" applyProtection="0"/>
    <xf numFmtId="183" fontId="6" fillId="0" borderId="0" applyNumberFormat="0" applyFont="0" applyFill="0" applyBorder="0" applyAlignment="0" applyProtection="0"/>
    <xf numFmtId="40" fontId="22" fillId="0" borderId="9"/>
    <xf numFmtId="184" fontId="23" fillId="0" borderId="6">
      <alignment vertical="center"/>
    </xf>
    <xf numFmtId="0" fontId="22" fillId="0" borderId="0"/>
    <xf numFmtId="0" fontId="22" fillId="0" borderId="0"/>
    <xf numFmtId="0" fontId="24" fillId="0" borderId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185" fontId="23" fillId="0" borderId="4" applyBorder="0">
      <alignment vertical="center" wrapText="1"/>
    </xf>
    <xf numFmtId="186" fontId="23" fillId="0" borderId="6">
      <alignment vertical="center"/>
    </xf>
    <xf numFmtId="0" fontId="24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1" fillId="0" borderId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/>
    <xf numFmtId="0" fontId="1" fillId="0" borderId="0" applyFill="0" applyBorder="0" applyAlignment="0"/>
    <xf numFmtId="0" fontId="26" fillId="0" borderId="0"/>
    <xf numFmtId="187" fontId="22" fillId="0" borderId="0">
      <protection locked="0"/>
    </xf>
    <xf numFmtId="0" fontId="24" fillId="0" borderId="0" applyFont="0" applyFill="0" applyBorder="0" applyAlignment="0" applyProtection="0"/>
    <xf numFmtId="188" fontId="1" fillId="0" borderId="0"/>
    <xf numFmtId="0" fontId="24" fillId="0" borderId="0" applyFont="0" applyFill="0" applyBorder="0" applyAlignment="0" applyProtection="0"/>
    <xf numFmtId="187" fontId="22" fillId="0" borderId="0">
      <protection locked="0"/>
    </xf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189" fontId="1" fillId="0" borderId="0"/>
    <xf numFmtId="187" fontId="22" fillId="0" borderId="0">
      <protection locked="0"/>
    </xf>
    <xf numFmtId="190" fontId="1" fillId="0" borderId="0" applyFont="0" applyFill="0" applyBorder="0" applyAlignment="0" applyProtection="0"/>
    <xf numFmtId="191" fontId="1" fillId="0" borderId="0" applyFont="0" applyFill="0" applyBorder="0" applyAlignment="0" applyProtection="0"/>
    <xf numFmtId="192" fontId="22" fillId="0" borderId="0"/>
    <xf numFmtId="193" fontId="23" fillId="0" borderId="6">
      <alignment vertical="center"/>
    </xf>
    <xf numFmtId="187" fontId="22" fillId="0" borderId="0">
      <protection locked="0"/>
    </xf>
    <xf numFmtId="38" fontId="27" fillId="2" borderId="0" applyNumberFormat="0" applyBorder="0" applyAlignment="0" applyProtection="0"/>
    <xf numFmtId="0" fontId="28" fillId="0" borderId="0">
      <alignment horizontal="left"/>
    </xf>
    <xf numFmtId="0" fontId="29" fillId="0" borderId="10" applyNumberFormat="0" applyAlignment="0" applyProtection="0">
      <alignment horizontal="left" vertical="center"/>
    </xf>
    <xf numFmtId="0" fontId="29" fillId="0" borderId="3">
      <alignment horizontal="left" vertical="center"/>
    </xf>
    <xf numFmtId="187" fontId="22" fillId="0" borderId="0">
      <protection locked="0"/>
    </xf>
    <xf numFmtId="187" fontId="22" fillId="0" borderId="0">
      <protection locked="0"/>
    </xf>
    <xf numFmtId="0" fontId="30" fillId="0" borderId="0" applyNumberFormat="0" applyFill="0" applyBorder="0" applyAlignment="0" applyProtection="0"/>
    <xf numFmtId="10" fontId="27" fillId="2" borderId="6" applyNumberFormat="0" applyBorder="0" applyAlignment="0" applyProtection="0"/>
    <xf numFmtId="194" fontId="23" fillId="0" borderId="6">
      <alignment vertical="center"/>
    </xf>
    <xf numFmtId="195" fontId="23" fillId="0" borderId="6">
      <alignment vertical="center"/>
    </xf>
    <xf numFmtId="196" fontId="23" fillId="0" borderId="6">
      <alignment horizontal="right" vertical="center"/>
    </xf>
    <xf numFmtId="197" fontId="23" fillId="0" borderId="6">
      <alignment vertical="center"/>
    </xf>
    <xf numFmtId="198" fontId="23" fillId="0" borderId="6">
      <alignment vertical="center"/>
    </xf>
    <xf numFmtId="199" fontId="31" fillId="0" borderId="0">
      <alignment horizontal="left"/>
    </xf>
    <xf numFmtId="41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32" fillId="0" borderId="11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200" fontId="33" fillId="0" borderId="0"/>
    <xf numFmtId="0" fontId="24" fillId="0" borderId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187" fontId="22" fillId="0" borderId="0">
      <protection locked="0"/>
    </xf>
    <xf numFmtId="10" fontId="24" fillId="0" borderId="0" applyFont="0" applyFill="0" applyBorder="0" applyAlignment="0" applyProtection="0"/>
    <xf numFmtId="187" fontId="22" fillId="0" borderId="0">
      <protection locked="0"/>
    </xf>
    <xf numFmtId="0" fontId="24" fillId="0" borderId="0"/>
    <xf numFmtId="0" fontId="32" fillId="0" borderId="0"/>
    <xf numFmtId="201" fontId="31" fillId="0" borderId="0">
      <alignment horizontal="center"/>
    </xf>
    <xf numFmtId="49" fontId="34" fillId="0" borderId="0" applyBorder="0">
      <alignment horizontal="right"/>
    </xf>
    <xf numFmtId="0" fontId="35" fillId="0" borderId="0" applyFill="0" applyBorder="0" applyProtection="0">
      <alignment horizontal="centerContinuous" vertical="center"/>
    </xf>
    <xf numFmtId="0" fontId="36" fillId="2" borderId="0" applyFill="0" applyBorder="0" applyProtection="0">
      <alignment horizontal="center" vertical="center"/>
    </xf>
    <xf numFmtId="202" fontId="23" fillId="0" borderId="6">
      <alignment vertical="center"/>
    </xf>
    <xf numFmtId="187" fontId="22" fillId="0" borderId="12">
      <protection locked="0"/>
    </xf>
    <xf numFmtId="203" fontId="1" fillId="0" borderId="0" applyFont="0" applyFill="0" applyBorder="0" applyAlignment="0" applyProtection="0"/>
    <xf numFmtId="204" fontId="1" fillId="0" borderId="0" applyFont="0" applyFill="0" applyBorder="0" applyAlignment="0" applyProtection="0"/>
    <xf numFmtId="49" fontId="23" fillId="0" borderId="6">
      <alignment horizontal="center" vertical="center"/>
    </xf>
    <xf numFmtId="205" fontId="23" fillId="0" borderId="6">
      <alignment vertical="center"/>
    </xf>
    <xf numFmtId="206" fontId="23" fillId="0" borderId="6">
      <alignment vertical="center"/>
    </xf>
    <xf numFmtId="207" fontId="23" fillId="0" borderId="6">
      <alignment vertical="center"/>
    </xf>
    <xf numFmtId="0" fontId="37" fillId="0" borderId="0" applyNumberFormat="0" applyFill="0" applyBorder="0" applyAlignment="0" applyProtection="0"/>
    <xf numFmtId="40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208" fontId="23" fillId="0" borderId="0">
      <alignment vertical="center"/>
    </xf>
    <xf numFmtId="208" fontId="23" fillId="0" borderId="0">
      <alignment vertical="center"/>
    </xf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9" fontId="38" fillId="2" borderId="0" applyFill="0" applyBorder="0" applyProtection="0">
      <alignment horizontal="right"/>
    </xf>
    <xf numFmtId="10" fontId="38" fillId="0" borderId="0" applyFill="0" applyBorder="0" applyProtection="0">
      <alignment horizontal="right"/>
    </xf>
    <xf numFmtId="0" fontId="1" fillId="0" borderId="0"/>
    <xf numFmtId="0" fontId="24" fillId="0" borderId="0"/>
    <xf numFmtId="0" fontId="39" fillId="0" borderId="13"/>
    <xf numFmtId="0" fontId="23" fillId="0" borderId="8">
      <alignment vertical="center"/>
    </xf>
    <xf numFmtId="209" fontId="23" fillId="0" borderId="6" applyBorder="0">
      <alignment vertical="center"/>
    </xf>
    <xf numFmtId="210" fontId="23" fillId="0" borderId="6" applyBorder="0">
      <alignment horizontal="left" vertical="center"/>
    </xf>
    <xf numFmtId="211" fontId="6" fillId="0" borderId="0" applyFont="0" applyFill="0" applyBorder="0" applyAlignment="0" applyProtection="0"/>
    <xf numFmtId="211" fontId="6" fillId="0" borderId="0" applyFont="0" applyFill="0" applyBorder="0" applyAlignment="0" applyProtection="0"/>
    <xf numFmtId="211" fontId="6" fillId="0" borderId="0" applyFont="0" applyFill="0" applyBorder="0" applyAlignment="0" applyProtection="0"/>
    <xf numFmtId="212" fontId="1" fillId="0" borderId="0" applyFont="0" applyFill="0" applyBorder="0" applyAlignment="0" applyProtection="0"/>
    <xf numFmtId="213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14" fontId="40" fillId="0" borderId="0" applyFont="0" applyFill="0" applyBorder="0" applyAlignment="0" applyProtection="0"/>
    <xf numFmtId="214" fontId="40" fillId="0" borderId="0" applyFont="0" applyFill="0" applyBorder="0" applyAlignment="0" applyProtection="0"/>
    <xf numFmtId="214" fontId="40" fillId="0" borderId="0" applyFont="0" applyFill="0" applyBorder="0" applyAlignment="0" applyProtection="0"/>
    <xf numFmtId="214" fontId="40" fillId="0" borderId="0" applyFont="0" applyFill="0" applyBorder="0" applyAlignment="0" applyProtection="0"/>
    <xf numFmtId="192" fontId="6" fillId="0" borderId="0" applyFont="0" applyFill="0" applyBorder="0" applyAlignment="0" applyProtection="0"/>
    <xf numFmtId="211" fontId="6" fillId="0" borderId="0" applyFont="0" applyFill="0" applyBorder="0" applyAlignment="0" applyProtection="0"/>
    <xf numFmtId="211" fontId="6" fillId="0" borderId="0" applyFont="0" applyFill="0" applyBorder="0" applyAlignment="0" applyProtection="0"/>
    <xf numFmtId="215" fontId="6" fillId="0" borderId="0" applyFont="0" applyFill="0" applyBorder="0" applyAlignment="0" applyProtection="0"/>
    <xf numFmtId="214" fontId="40" fillId="0" borderId="0" applyFont="0" applyFill="0" applyBorder="0" applyAlignment="0" applyProtection="0"/>
    <xf numFmtId="214" fontId="40" fillId="0" borderId="0" applyFont="0" applyFill="0" applyBorder="0" applyAlignment="0" applyProtection="0"/>
    <xf numFmtId="192" fontId="6" fillId="0" borderId="0" applyFont="0" applyFill="0" applyBorder="0" applyAlignment="0" applyProtection="0"/>
    <xf numFmtId="214" fontId="40" fillId="0" borderId="0" applyFont="0" applyFill="0" applyBorder="0" applyAlignment="0" applyProtection="0"/>
    <xf numFmtId="214" fontId="40" fillId="0" borderId="0" applyFont="0" applyFill="0" applyBorder="0" applyAlignment="0" applyProtection="0"/>
    <xf numFmtId="214" fontId="40" fillId="0" borderId="0" applyFont="0" applyFill="0" applyBorder="0" applyAlignment="0" applyProtection="0"/>
    <xf numFmtId="214" fontId="40" fillId="0" borderId="0" applyFont="0" applyFill="0" applyBorder="0" applyAlignment="0" applyProtection="0"/>
    <xf numFmtId="214" fontId="40" fillId="0" borderId="0" applyFont="0" applyFill="0" applyBorder="0" applyAlignment="0" applyProtection="0"/>
    <xf numFmtId="216" fontId="6" fillId="0" borderId="0" applyFont="0" applyFill="0" applyBorder="0" applyAlignment="0" applyProtection="0"/>
    <xf numFmtId="216" fontId="6" fillId="0" borderId="0" applyFont="0" applyFill="0" applyBorder="0" applyAlignment="0" applyProtection="0"/>
    <xf numFmtId="216" fontId="6" fillId="0" borderId="0" applyFont="0" applyFill="0" applyBorder="0" applyAlignment="0" applyProtection="0"/>
    <xf numFmtId="217" fontId="6" fillId="0" borderId="0" applyFont="0" applyFill="0" applyBorder="0" applyAlignment="0" applyProtection="0"/>
    <xf numFmtId="217" fontId="6" fillId="0" borderId="0" applyFont="0" applyFill="0" applyBorder="0" applyAlignment="0" applyProtection="0"/>
    <xf numFmtId="217" fontId="6" fillId="0" borderId="0" applyFont="0" applyFill="0" applyBorder="0" applyAlignment="0" applyProtection="0"/>
    <xf numFmtId="217" fontId="6" fillId="0" borderId="0" applyFont="0" applyFill="0" applyBorder="0" applyAlignment="0" applyProtection="0"/>
    <xf numFmtId="217" fontId="6" fillId="0" borderId="0" applyFont="0" applyFill="0" applyBorder="0" applyAlignment="0" applyProtection="0"/>
    <xf numFmtId="216" fontId="6" fillId="0" borderId="0" applyFont="0" applyFill="0" applyBorder="0" applyAlignment="0" applyProtection="0"/>
    <xf numFmtId="216" fontId="6" fillId="0" borderId="0" applyFont="0" applyFill="0" applyBorder="0" applyAlignment="0" applyProtection="0"/>
    <xf numFmtId="217" fontId="6" fillId="0" borderId="0" applyFont="0" applyFill="0" applyBorder="0" applyAlignment="0" applyProtection="0"/>
    <xf numFmtId="217" fontId="6" fillId="0" borderId="0" applyFont="0" applyFill="0" applyBorder="0" applyAlignment="0" applyProtection="0"/>
    <xf numFmtId="217" fontId="6" fillId="0" borderId="0" applyFont="0" applyFill="0" applyBorder="0" applyAlignment="0" applyProtection="0"/>
    <xf numFmtId="217" fontId="6" fillId="0" borderId="0" applyFont="0" applyFill="0" applyBorder="0" applyAlignment="0" applyProtection="0"/>
    <xf numFmtId="217" fontId="6" fillId="0" borderId="0" applyFont="0" applyFill="0" applyBorder="0" applyAlignment="0" applyProtection="0"/>
    <xf numFmtId="217" fontId="6" fillId="0" borderId="0" applyFont="0" applyFill="0" applyBorder="0" applyAlignment="0" applyProtection="0"/>
    <xf numFmtId="217" fontId="6" fillId="0" borderId="0" applyFont="0" applyFill="0" applyBorder="0" applyAlignment="0" applyProtection="0"/>
    <xf numFmtId="217" fontId="6" fillId="0" borderId="0" applyFont="0" applyFill="0" applyBorder="0" applyAlignment="0" applyProtection="0"/>
    <xf numFmtId="217" fontId="6" fillId="0" borderId="0" applyFont="0" applyFill="0" applyBorder="0" applyAlignment="0" applyProtection="0"/>
    <xf numFmtId="217" fontId="6" fillId="0" borderId="0" applyFont="0" applyFill="0" applyBorder="0" applyAlignment="0" applyProtection="0"/>
    <xf numFmtId="216" fontId="6" fillId="0" borderId="0" applyFont="0" applyFill="0" applyBorder="0" applyAlignment="0" applyProtection="0"/>
    <xf numFmtId="216" fontId="6" fillId="0" borderId="0" applyFont="0" applyFill="0" applyBorder="0" applyAlignment="0" applyProtection="0"/>
    <xf numFmtId="217" fontId="6" fillId="0" borderId="0" applyFont="0" applyFill="0" applyBorder="0" applyAlignment="0" applyProtection="0"/>
    <xf numFmtId="217" fontId="6" fillId="0" borderId="0" applyFont="0" applyFill="0" applyBorder="0" applyAlignment="0" applyProtection="0"/>
    <xf numFmtId="217" fontId="6" fillId="0" borderId="0" applyFont="0" applyFill="0" applyBorder="0" applyAlignment="0" applyProtection="0"/>
    <xf numFmtId="217" fontId="6" fillId="0" borderId="0" applyFont="0" applyFill="0" applyBorder="0" applyAlignment="0" applyProtection="0"/>
    <xf numFmtId="217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9" fontId="6" fillId="0" borderId="0" applyFont="0" applyFill="0" applyBorder="0" applyAlignment="0" applyProtection="0"/>
    <xf numFmtId="217" fontId="6" fillId="0" borderId="0" applyFont="0" applyFill="0" applyBorder="0" applyAlignment="0" applyProtection="0"/>
    <xf numFmtId="216" fontId="6" fillId="0" borderId="0" applyFont="0" applyFill="0" applyBorder="0" applyAlignment="0" applyProtection="0"/>
    <xf numFmtId="216" fontId="6" fillId="0" borderId="0" applyFont="0" applyFill="0" applyBorder="0" applyAlignment="0" applyProtection="0"/>
    <xf numFmtId="217" fontId="6" fillId="0" borderId="0" applyFont="0" applyFill="0" applyBorder="0" applyAlignment="0" applyProtection="0"/>
    <xf numFmtId="216" fontId="6" fillId="0" borderId="0" applyFont="0" applyFill="0" applyBorder="0" applyAlignment="0" applyProtection="0"/>
    <xf numFmtId="217" fontId="6" fillId="0" borderId="0" applyFont="0" applyFill="0" applyBorder="0" applyAlignment="0" applyProtection="0"/>
    <xf numFmtId="217" fontId="6" fillId="0" borderId="0" applyFont="0" applyFill="0" applyBorder="0" applyAlignment="0" applyProtection="0"/>
    <xf numFmtId="217" fontId="6" fillId="0" borderId="0" applyFont="0" applyFill="0" applyBorder="0" applyAlignment="0" applyProtection="0"/>
    <xf numFmtId="217" fontId="6" fillId="0" borderId="0" applyFont="0" applyFill="0" applyBorder="0" applyAlignment="0" applyProtection="0"/>
    <xf numFmtId="217" fontId="6" fillId="0" borderId="0" applyFont="0" applyFill="0" applyBorder="0" applyAlignment="0" applyProtection="0"/>
    <xf numFmtId="217" fontId="6" fillId="0" borderId="0" applyFont="0" applyFill="0" applyBorder="0" applyAlignment="0" applyProtection="0"/>
    <xf numFmtId="217" fontId="6" fillId="0" borderId="0" applyFont="0" applyFill="0" applyBorder="0" applyAlignment="0" applyProtection="0"/>
    <xf numFmtId="220" fontId="6" fillId="0" borderId="0" applyFont="0" applyFill="0" applyBorder="0" applyAlignment="0" applyProtection="0"/>
    <xf numFmtId="215" fontId="6" fillId="0" borderId="0" applyFont="0" applyFill="0" applyBorder="0" applyAlignment="0" applyProtection="0"/>
    <xf numFmtId="215" fontId="6" fillId="0" borderId="0" applyFont="0" applyFill="0" applyBorder="0" applyAlignment="0" applyProtection="0"/>
    <xf numFmtId="215" fontId="6" fillId="0" borderId="0" applyFont="0" applyFill="0" applyBorder="0" applyAlignment="0" applyProtection="0"/>
    <xf numFmtId="215" fontId="6" fillId="0" borderId="0" applyFont="0" applyFill="0" applyBorder="0" applyAlignment="0" applyProtection="0"/>
    <xf numFmtId="211" fontId="6" fillId="0" borderId="0" applyFont="0" applyFill="0" applyBorder="0" applyAlignment="0" applyProtection="0"/>
    <xf numFmtId="211" fontId="6" fillId="0" borderId="0" applyFont="0" applyFill="0" applyBorder="0" applyAlignment="0" applyProtection="0"/>
    <xf numFmtId="192" fontId="6" fillId="0" borderId="0" applyFont="0" applyFill="0" applyBorder="0" applyAlignment="0" applyProtection="0"/>
    <xf numFmtId="214" fontId="40" fillId="0" borderId="0" applyFont="0" applyFill="0" applyBorder="0" applyAlignment="0" applyProtection="0"/>
    <xf numFmtId="214" fontId="40" fillId="0" borderId="0" applyFont="0" applyFill="0" applyBorder="0" applyAlignment="0" applyProtection="0"/>
    <xf numFmtId="192" fontId="6" fillId="0" borderId="0" applyFont="0" applyFill="0" applyBorder="0" applyAlignment="0" applyProtection="0"/>
    <xf numFmtId="214" fontId="40" fillId="0" borderId="0" applyFont="0" applyFill="0" applyBorder="0" applyAlignment="0" applyProtection="0"/>
    <xf numFmtId="221" fontId="6" fillId="0" borderId="0" applyFont="0" applyFill="0" applyBorder="0" applyAlignment="0" applyProtection="0"/>
    <xf numFmtId="222" fontId="6" fillId="0" borderId="0" applyFont="0" applyFill="0" applyBorder="0" applyAlignment="0" applyProtection="0"/>
    <xf numFmtId="215" fontId="6" fillId="0" borderId="0" applyFont="0" applyFill="0" applyBorder="0" applyAlignment="0" applyProtection="0"/>
    <xf numFmtId="214" fontId="40" fillId="0" borderId="0" applyFont="0" applyFill="0" applyBorder="0" applyAlignment="0" applyProtection="0"/>
    <xf numFmtId="211" fontId="6" fillId="0" borderId="0" applyFont="0" applyFill="0" applyBorder="0" applyAlignment="0" applyProtection="0"/>
    <xf numFmtId="211" fontId="6" fillId="0" borderId="0" applyFont="0" applyFill="0" applyBorder="0" applyAlignment="0" applyProtection="0"/>
    <xf numFmtId="215" fontId="6" fillId="0" borderId="0" applyFont="0" applyFill="0" applyBorder="0" applyAlignment="0" applyProtection="0"/>
    <xf numFmtId="215" fontId="6" fillId="0" borderId="0" applyFont="0" applyFill="0" applyBorder="0" applyAlignment="0" applyProtection="0"/>
    <xf numFmtId="214" fontId="40" fillId="0" borderId="0" applyFont="0" applyFill="0" applyBorder="0" applyAlignment="0" applyProtection="0"/>
    <xf numFmtId="211" fontId="6" fillId="0" borderId="0" applyFont="0" applyFill="0" applyBorder="0" applyAlignment="0" applyProtection="0"/>
    <xf numFmtId="192" fontId="6" fillId="0" borderId="0" applyFont="0" applyFill="0" applyBorder="0" applyAlignment="0" applyProtection="0"/>
    <xf numFmtId="214" fontId="40" fillId="0" borderId="0" applyFont="0" applyFill="0" applyBorder="0" applyAlignment="0" applyProtection="0"/>
    <xf numFmtId="214" fontId="40" fillId="0" borderId="0" applyFont="0" applyFill="0" applyBorder="0" applyAlignment="0" applyProtection="0"/>
    <xf numFmtId="214" fontId="40" fillId="0" borderId="0" applyFont="0" applyFill="0" applyBorder="0" applyAlignment="0" applyProtection="0"/>
    <xf numFmtId="215" fontId="6" fillId="0" borderId="0" applyFont="0" applyFill="0" applyBorder="0" applyAlignment="0" applyProtection="0"/>
    <xf numFmtId="215" fontId="6" fillId="0" borderId="0" applyFont="0" applyFill="0" applyBorder="0" applyAlignment="0" applyProtection="0"/>
    <xf numFmtId="192" fontId="6" fillId="0" borderId="0" applyFont="0" applyFill="0" applyBorder="0" applyAlignment="0" applyProtection="0"/>
    <xf numFmtId="215" fontId="6" fillId="0" borderId="0" applyFont="0" applyFill="0" applyBorder="0" applyAlignment="0" applyProtection="0"/>
    <xf numFmtId="41" fontId="1" fillId="0" borderId="0" applyFont="0" applyFill="0" applyBorder="0" applyAlignment="0" applyProtection="0"/>
    <xf numFmtId="223" fontId="22" fillId="2" borderId="0" applyFill="0" applyBorder="0" applyProtection="0">
      <alignment horizontal="right"/>
    </xf>
    <xf numFmtId="40" fontId="22" fillId="0" borderId="9"/>
    <xf numFmtId="43" fontId="1" fillId="0" borderId="0" applyFont="0" applyFill="0" applyBorder="0" applyAlignment="0" applyProtection="0"/>
    <xf numFmtId="0" fontId="6" fillId="0" borderId="14">
      <alignment horizontal="center" vertical="center"/>
    </xf>
    <xf numFmtId="0" fontId="6" fillId="0" borderId="14">
      <alignment horizontal="left" vertical="center"/>
    </xf>
    <xf numFmtId="0" fontId="6" fillId="0" borderId="14">
      <alignment vertical="center" textRotation="255"/>
    </xf>
    <xf numFmtId="0" fontId="1" fillId="0" borderId="0"/>
    <xf numFmtId="0" fontId="1" fillId="0" borderId="0">
      <alignment vertical="center"/>
    </xf>
    <xf numFmtId="0" fontId="41" fillId="0" borderId="0">
      <alignment vertical="center"/>
    </xf>
  </cellStyleXfs>
  <cellXfs count="169">
    <xf numFmtId="0" fontId="0" fillId="0" borderId="0" xfId="0">
      <alignment vertical="center"/>
    </xf>
    <xf numFmtId="0" fontId="6" fillId="0" borderId="0" xfId="1" applyFont="1" applyFill="1" applyBorder="1" applyAlignment="1">
      <alignment horizontal="center" vertical="center"/>
    </xf>
    <xf numFmtId="0" fontId="2" fillId="0" borderId="6" xfId="1" applyFont="1" applyFill="1" applyBorder="1" applyAlignment="1">
      <alignment horizontal="center" vertical="center"/>
    </xf>
    <xf numFmtId="0" fontId="2" fillId="0" borderId="6" xfId="1" applyFont="1" applyFill="1" applyBorder="1" applyAlignment="1">
      <alignment horizontal="center" vertical="center" shrinkToFit="1"/>
    </xf>
    <xf numFmtId="0" fontId="2" fillId="2" borderId="6" xfId="1" applyFont="1" applyFill="1" applyBorder="1" applyAlignment="1">
      <alignment horizontal="center" vertical="center" shrinkToFit="1"/>
    </xf>
    <xf numFmtId="176" fontId="2" fillId="0" borderId="5" xfId="1" applyNumberFormat="1" applyFont="1" applyFill="1" applyBorder="1" applyAlignment="1">
      <alignment horizontal="center" vertical="center"/>
    </xf>
    <xf numFmtId="0" fontId="8" fillId="0" borderId="6" xfId="1" applyFont="1" applyFill="1" applyBorder="1" applyAlignment="1">
      <alignment horizontal="center" vertical="center"/>
    </xf>
    <xf numFmtId="49" fontId="9" fillId="0" borderId="6" xfId="1" applyNumberFormat="1" applyFont="1" applyFill="1" applyBorder="1" applyAlignment="1">
      <alignment horizontal="center" vertical="center"/>
    </xf>
    <xf numFmtId="181" fontId="9" fillId="0" borderId="6" xfId="2" applyNumberFormat="1" applyFont="1" applyFill="1" applyBorder="1" applyAlignment="1">
      <alignment horizontal="right" vertical="center" shrinkToFit="1"/>
    </xf>
    <xf numFmtId="179" fontId="10" fillId="0" borderId="6" xfId="2" applyNumberFormat="1" applyFont="1" applyFill="1" applyBorder="1" applyAlignment="1">
      <alignment horizontal="right" vertical="center" shrinkToFit="1"/>
    </xf>
    <xf numFmtId="49" fontId="9" fillId="0" borderId="6" xfId="1" applyNumberFormat="1" applyFont="1" applyFill="1" applyBorder="1" applyAlignment="1">
      <alignment horizontal="center" vertical="center" shrinkToFit="1"/>
    </xf>
    <xf numFmtId="0" fontId="9" fillId="0" borderId="6" xfId="1" applyFont="1" applyFill="1" applyBorder="1" applyAlignment="1">
      <alignment horizontal="center" vertical="center" shrinkToFit="1"/>
    </xf>
    <xf numFmtId="43" fontId="6" fillId="0" borderId="0" xfId="1" applyNumberFormat="1" applyFont="1" applyFill="1" applyBorder="1" applyAlignment="1">
      <alignment horizontal="center" vertical="center"/>
    </xf>
    <xf numFmtId="3" fontId="1" fillId="0" borderId="5" xfId="3" applyNumberFormat="1" applyFont="1" applyFill="1" applyBorder="1" applyAlignment="1">
      <alignment horizontal="center" vertical="center"/>
    </xf>
    <xf numFmtId="0" fontId="6" fillId="0" borderId="6" xfId="1" applyFont="1" applyFill="1" applyBorder="1" applyAlignment="1">
      <alignment horizontal="center" vertical="center"/>
    </xf>
    <xf numFmtId="41" fontId="11" fillId="0" borderId="6" xfId="4" applyFont="1" applyFill="1" applyBorder="1">
      <alignment vertical="center"/>
    </xf>
    <xf numFmtId="41" fontId="9" fillId="0" borderId="6" xfId="2" applyFont="1" applyFill="1" applyBorder="1" applyAlignment="1">
      <alignment horizontal="center" vertical="center"/>
    </xf>
    <xf numFmtId="41" fontId="6" fillId="0" borderId="6" xfId="4" applyFont="1" applyFill="1" applyBorder="1" applyAlignment="1">
      <alignment horizontal="center" vertical="center"/>
    </xf>
    <xf numFmtId="49" fontId="9" fillId="0" borderId="6" xfId="1" applyNumberFormat="1" applyFont="1" applyFill="1" applyBorder="1" applyAlignment="1">
      <alignment horizontal="center" vertical="center" wrapText="1" shrinkToFit="1"/>
    </xf>
    <xf numFmtId="0" fontId="9" fillId="0" borderId="6" xfId="1" applyFont="1" applyFill="1" applyBorder="1" applyAlignment="1">
      <alignment horizontal="center" vertical="center" wrapText="1" shrinkToFit="1"/>
    </xf>
    <xf numFmtId="41" fontId="12" fillId="0" borderId="6" xfId="4" applyFont="1" applyFill="1" applyBorder="1">
      <alignment vertical="center"/>
    </xf>
    <xf numFmtId="49" fontId="2" fillId="0" borderId="6" xfId="1" applyNumberFormat="1" applyFont="1" applyFill="1" applyBorder="1" applyAlignment="1">
      <alignment horizontal="center" vertical="center"/>
    </xf>
    <xf numFmtId="178" fontId="13" fillId="4" borderId="6" xfId="2" applyNumberFormat="1" applyFont="1" applyFill="1" applyBorder="1" applyAlignment="1">
      <alignment horizontal="center" vertical="center" shrinkToFit="1"/>
    </xf>
    <xf numFmtId="181" fontId="14" fillId="3" borderId="5" xfId="2" applyNumberFormat="1" applyFont="1" applyFill="1" applyBorder="1" applyAlignment="1">
      <alignment horizontal="right" vertical="center"/>
    </xf>
    <xf numFmtId="0" fontId="9" fillId="3" borderId="5" xfId="1" applyFont="1" applyFill="1" applyBorder="1" applyAlignment="1">
      <alignment horizontal="center" vertical="center" shrinkToFit="1"/>
    </xf>
    <xf numFmtId="43" fontId="6" fillId="5" borderId="0" xfId="1" applyNumberFormat="1" applyFont="1" applyFill="1" applyBorder="1" applyAlignment="1">
      <alignment horizontal="center" vertical="center"/>
    </xf>
    <xf numFmtId="176" fontId="9" fillId="0" borderId="6" xfId="1" quotePrefix="1" applyNumberFormat="1" applyFont="1" applyFill="1" applyBorder="1" applyAlignment="1">
      <alignment horizontal="center" vertical="center"/>
    </xf>
    <xf numFmtId="49" fontId="2" fillId="0" borderId="0" xfId="1" applyNumberFormat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/>
    </xf>
    <xf numFmtId="179" fontId="2" fillId="0" borderId="6" xfId="2" applyNumberFormat="1" applyFont="1" applyFill="1" applyBorder="1" applyAlignment="1">
      <alignment horizontal="center" vertical="center"/>
    </xf>
    <xf numFmtId="0" fontId="2" fillId="0" borderId="6" xfId="1" applyFont="1" applyFill="1" applyBorder="1" applyAlignment="1">
      <alignment horizontal="center" vertical="center" wrapText="1" shrinkToFit="1"/>
    </xf>
    <xf numFmtId="176" fontId="2" fillId="0" borderId="0" xfId="1" applyNumberFormat="1" applyFont="1" applyFill="1" applyBorder="1" applyAlignment="1">
      <alignment horizontal="center" vertical="center"/>
    </xf>
    <xf numFmtId="180" fontId="2" fillId="0" borderId="0" xfId="2" applyNumberFormat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 shrinkToFit="1"/>
    </xf>
    <xf numFmtId="41" fontId="6" fillId="0" borderId="0" xfId="4" applyFont="1" applyFill="1" applyBorder="1" applyAlignment="1">
      <alignment horizontal="center" vertical="center"/>
    </xf>
    <xf numFmtId="41" fontId="1" fillId="0" borderId="0" xfId="198" applyNumberFormat="1" applyFont="1"/>
    <xf numFmtId="41" fontId="1" fillId="0" borderId="0" xfId="198" applyNumberFormat="1" applyBorder="1" applyAlignment="1">
      <alignment horizontal="center"/>
    </xf>
    <xf numFmtId="41" fontId="43" fillId="0" borderId="16" xfId="198" applyNumberFormat="1" applyFont="1" applyBorder="1" applyAlignment="1">
      <alignment horizontal="center" vertical="center"/>
    </xf>
    <xf numFmtId="41" fontId="1" fillId="0" borderId="0" xfId="198" applyNumberFormat="1" applyFont="1" applyBorder="1" applyAlignment="1">
      <alignment horizontal="center"/>
    </xf>
    <xf numFmtId="41" fontId="43" fillId="0" borderId="5" xfId="198" applyNumberFormat="1" applyFont="1" applyFill="1" applyBorder="1" applyAlignment="1">
      <alignment horizontal="center" vertical="center"/>
    </xf>
    <xf numFmtId="180" fontId="43" fillId="0" borderId="5" xfId="198" applyNumberFormat="1" applyFont="1" applyFill="1" applyBorder="1" applyAlignment="1">
      <alignment horizontal="center" vertical="center"/>
    </xf>
    <xf numFmtId="41" fontId="41" fillId="0" borderId="5" xfId="2" applyNumberFormat="1" applyFont="1" applyFill="1" applyBorder="1" applyAlignment="1">
      <alignment horizontal="center" vertical="center"/>
    </xf>
    <xf numFmtId="41" fontId="43" fillId="0" borderId="6" xfId="198" applyNumberFormat="1" applyFont="1" applyBorder="1" applyAlignment="1">
      <alignment horizontal="center" vertical="center"/>
    </xf>
    <xf numFmtId="41" fontId="43" fillId="0" borderId="5" xfId="2" applyNumberFormat="1" applyFont="1" applyFill="1" applyBorder="1" applyAlignment="1">
      <alignment horizontal="center" vertical="center"/>
    </xf>
    <xf numFmtId="180" fontId="43" fillId="0" borderId="5" xfId="2" applyNumberFormat="1" applyFont="1" applyFill="1" applyBorder="1" applyAlignment="1">
      <alignment horizontal="center" vertical="center"/>
    </xf>
    <xf numFmtId="41" fontId="41" fillId="0" borderId="6" xfId="2" applyNumberFormat="1" applyFont="1" applyBorder="1" applyAlignment="1">
      <alignment horizontal="center" vertical="center"/>
    </xf>
    <xf numFmtId="41" fontId="1" fillId="0" borderId="0" xfId="198" applyNumberFormat="1" applyFont="1" applyAlignment="1">
      <alignment horizontal="center" vertical="center"/>
    </xf>
    <xf numFmtId="41" fontId="1" fillId="0" borderId="0" xfId="198" applyNumberFormat="1" applyFont="1" applyBorder="1"/>
    <xf numFmtId="41" fontId="2" fillId="0" borderId="0" xfId="198" applyNumberFormat="1" applyFont="1"/>
    <xf numFmtId="176" fontId="2" fillId="0" borderId="5" xfId="1" applyNumberFormat="1" applyFont="1" applyFill="1" applyBorder="1" applyAlignment="1">
      <alignment horizontal="center" vertical="center"/>
    </xf>
    <xf numFmtId="41" fontId="10" fillId="0" borderId="6" xfId="2" applyNumberFormat="1" applyFont="1" applyFill="1" applyBorder="1" applyAlignment="1">
      <alignment horizontal="right" vertical="center" shrinkToFit="1"/>
    </xf>
    <xf numFmtId="41" fontId="2" fillId="0" borderId="6" xfId="2" applyNumberFormat="1" applyFont="1" applyFill="1" applyBorder="1" applyAlignment="1">
      <alignment horizontal="center" vertical="center"/>
    </xf>
    <xf numFmtId="41" fontId="2" fillId="0" borderId="0" xfId="2" applyNumberFormat="1" applyFont="1" applyFill="1" applyBorder="1" applyAlignment="1">
      <alignment horizontal="center" vertical="center"/>
    </xf>
    <xf numFmtId="181" fontId="2" fillId="0" borderId="6" xfId="2" applyNumberFormat="1" applyFont="1" applyFill="1" applyBorder="1" applyAlignment="1">
      <alignment horizontal="right" vertical="center"/>
    </xf>
    <xf numFmtId="181" fontId="2" fillId="0" borderId="0" xfId="2" applyNumberFormat="1" applyFont="1" applyFill="1" applyBorder="1" applyAlignment="1">
      <alignment horizontal="right" vertical="center"/>
    </xf>
    <xf numFmtId="41" fontId="6" fillId="0" borderId="1" xfId="4" applyFont="1" applyFill="1" applyBorder="1" applyAlignment="1">
      <alignment horizontal="center" vertical="center"/>
    </xf>
    <xf numFmtId="0" fontId="8" fillId="0" borderId="0" xfId="1" applyFont="1" applyFill="1" applyBorder="1" applyAlignment="1">
      <alignment horizontal="center" vertical="center"/>
    </xf>
    <xf numFmtId="49" fontId="9" fillId="0" borderId="0" xfId="1" applyNumberFormat="1" applyFont="1" applyFill="1" applyBorder="1" applyAlignment="1">
      <alignment horizontal="center" vertical="center"/>
    </xf>
    <xf numFmtId="181" fontId="9" fillId="0" borderId="0" xfId="2" applyNumberFormat="1" applyFont="1" applyFill="1" applyBorder="1" applyAlignment="1">
      <alignment horizontal="right" vertical="center" shrinkToFit="1"/>
    </xf>
    <xf numFmtId="41" fontId="10" fillId="0" borderId="0" xfId="2" applyNumberFormat="1" applyFont="1" applyFill="1" applyBorder="1" applyAlignment="1">
      <alignment horizontal="center" vertical="center" shrinkToFit="1"/>
    </xf>
    <xf numFmtId="180" fontId="10" fillId="7" borderId="0" xfId="2" applyNumberFormat="1" applyFont="1" applyFill="1" applyBorder="1" applyAlignment="1">
      <alignment horizontal="center" vertical="center" shrinkToFit="1"/>
    </xf>
    <xf numFmtId="49" fontId="9" fillId="0" borderId="0" xfId="1" applyNumberFormat="1" applyFont="1" applyFill="1" applyBorder="1" applyAlignment="1">
      <alignment horizontal="center" vertical="center" wrapText="1" shrinkToFit="1"/>
    </xf>
    <xf numFmtId="0" fontId="9" fillId="0" borderId="0" xfId="1" applyFont="1" applyFill="1" applyBorder="1" applyAlignment="1">
      <alignment horizontal="center" vertical="center" shrinkToFit="1"/>
    </xf>
    <xf numFmtId="3" fontId="1" fillId="0" borderId="0" xfId="3" applyNumberFormat="1" applyFont="1" applyFill="1" applyBorder="1" applyAlignment="1">
      <alignment horizontal="center" vertical="center"/>
    </xf>
    <xf numFmtId="41" fontId="11" fillId="0" borderId="0" xfId="4" applyFont="1" applyFill="1" applyBorder="1">
      <alignment vertical="center"/>
    </xf>
    <xf numFmtId="41" fontId="9" fillId="0" borderId="0" xfId="2" applyFont="1" applyFill="1" applyBorder="1" applyAlignment="1">
      <alignment horizontal="center" vertical="center"/>
    </xf>
    <xf numFmtId="180" fontId="10" fillId="0" borderId="0" xfId="2" applyNumberFormat="1" applyFont="1" applyFill="1" applyBorder="1" applyAlignment="1">
      <alignment horizontal="center" vertical="center" shrinkToFit="1"/>
    </xf>
    <xf numFmtId="49" fontId="9" fillId="0" borderId="0" xfId="1" applyNumberFormat="1" applyFont="1" applyFill="1" applyBorder="1" applyAlignment="1">
      <alignment horizontal="center" vertical="center" shrinkToFit="1"/>
    </xf>
    <xf numFmtId="0" fontId="9" fillId="0" borderId="0" xfId="1" applyFont="1" applyFill="1" applyBorder="1" applyAlignment="1">
      <alignment horizontal="center" vertical="center" wrapText="1" shrinkToFit="1"/>
    </xf>
    <xf numFmtId="176" fontId="9" fillId="0" borderId="0" xfId="1" quotePrefix="1" applyNumberFormat="1" applyFont="1" applyFill="1" applyBorder="1" applyAlignment="1">
      <alignment horizontal="center" vertical="center"/>
    </xf>
    <xf numFmtId="181" fontId="2" fillId="0" borderId="0" xfId="2" applyNumberFormat="1" applyFont="1" applyFill="1" applyBorder="1" applyAlignment="1">
      <alignment horizontal="right" vertical="center" shrinkToFit="1"/>
    </xf>
    <xf numFmtId="0" fontId="15" fillId="0" borderId="0" xfId="1" applyFont="1" applyFill="1" applyBorder="1" applyAlignment="1">
      <alignment horizontal="center" vertical="center"/>
    </xf>
    <xf numFmtId="41" fontId="2" fillId="0" borderId="0" xfId="2" applyNumberFormat="1" applyFont="1" applyFill="1" applyBorder="1" applyAlignment="1">
      <alignment horizontal="center" vertical="center" shrinkToFit="1"/>
    </xf>
    <xf numFmtId="180" fontId="2" fillId="0" borderId="0" xfId="2" applyNumberFormat="1" applyFont="1" applyFill="1" applyBorder="1" applyAlignment="1">
      <alignment horizontal="center" vertical="center" shrinkToFit="1"/>
    </xf>
    <xf numFmtId="49" fontId="2" fillId="0" borderId="0" xfId="1" applyNumberFormat="1" applyFont="1" applyFill="1" applyBorder="1" applyAlignment="1">
      <alignment horizontal="center" vertical="center" shrinkToFit="1"/>
    </xf>
    <xf numFmtId="41" fontId="16" fillId="0" borderId="0" xfId="4" applyFont="1" applyFill="1" applyBorder="1">
      <alignment vertical="center"/>
    </xf>
    <xf numFmtId="41" fontId="2" fillId="0" borderId="0" xfId="2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 wrapText="1" shrinkToFit="1"/>
    </xf>
    <xf numFmtId="49" fontId="2" fillId="0" borderId="0" xfId="1" applyNumberFormat="1" applyFont="1" applyFill="1" applyBorder="1" applyAlignment="1">
      <alignment horizontal="center" vertical="center" wrapText="1" shrinkToFit="1"/>
    </xf>
    <xf numFmtId="181" fontId="13" fillId="4" borderId="0" xfId="2" applyNumberFormat="1" applyFont="1" applyFill="1" applyBorder="1" applyAlignment="1">
      <alignment horizontal="center" vertical="center" shrinkToFit="1"/>
    </xf>
    <xf numFmtId="41" fontId="13" fillId="4" borderId="0" xfId="2" applyNumberFormat="1" applyFont="1" applyFill="1" applyBorder="1" applyAlignment="1">
      <alignment horizontal="center" vertical="center" shrinkToFit="1"/>
    </xf>
    <xf numFmtId="178" fontId="13" fillId="4" borderId="0" xfId="2" applyNumberFormat="1" applyFont="1" applyFill="1" applyBorder="1" applyAlignment="1">
      <alignment horizontal="center" vertical="center" shrinkToFit="1"/>
    </xf>
    <xf numFmtId="181" fontId="14" fillId="3" borderId="0" xfId="2" applyNumberFormat="1" applyFont="1" applyFill="1" applyBorder="1" applyAlignment="1">
      <alignment horizontal="right" vertical="center"/>
    </xf>
    <xf numFmtId="0" fontId="9" fillId="3" borderId="0" xfId="1" applyFont="1" applyFill="1" applyBorder="1" applyAlignment="1">
      <alignment horizontal="center" vertical="center" shrinkToFit="1"/>
    </xf>
    <xf numFmtId="0" fontId="9" fillId="3" borderId="0" xfId="1" applyFont="1" applyFill="1" applyBorder="1" applyAlignment="1">
      <alignment horizontal="center" vertical="center" wrapText="1"/>
    </xf>
    <xf numFmtId="3" fontId="1" fillId="6" borderId="0" xfId="3" applyNumberFormat="1" applyFont="1" applyFill="1" applyBorder="1" applyAlignment="1">
      <alignment horizontal="center" vertical="center"/>
    </xf>
    <xf numFmtId="0" fontId="6" fillId="6" borderId="0" xfId="1" applyFont="1" applyFill="1" applyBorder="1" applyAlignment="1">
      <alignment horizontal="center" vertical="center"/>
    </xf>
    <xf numFmtId="41" fontId="11" fillId="6" borderId="0" xfId="4" applyFont="1" applyFill="1" applyBorder="1">
      <alignment vertical="center"/>
    </xf>
    <xf numFmtId="41" fontId="9" fillId="6" borderId="0" xfId="2" applyFont="1" applyFill="1" applyBorder="1" applyAlignment="1">
      <alignment horizontal="center" vertical="center"/>
    </xf>
    <xf numFmtId="41" fontId="10" fillId="0" borderId="0" xfId="2" applyNumberFormat="1" applyFont="1" applyFill="1" applyBorder="1" applyAlignment="1">
      <alignment horizontal="right" vertical="center" shrinkToFit="1"/>
    </xf>
    <xf numFmtId="41" fontId="12" fillId="6" borderId="0" xfId="4" applyFont="1" applyFill="1" applyBorder="1">
      <alignment vertical="center"/>
    </xf>
    <xf numFmtId="41" fontId="16" fillId="6" borderId="0" xfId="4" applyFont="1" applyFill="1" applyBorder="1">
      <alignment vertical="center"/>
    </xf>
    <xf numFmtId="3" fontId="1" fillId="6" borderId="7" xfId="3" applyNumberFormat="1" applyFont="1" applyFill="1" applyBorder="1" applyAlignment="1">
      <alignment horizontal="center" vertical="center"/>
    </xf>
    <xf numFmtId="0" fontId="6" fillId="6" borderId="1" xfId="1" applyFont="1" applyFill="1" applyBorder="1" applyAlignment="1">
      <alignment horizontal="center" vertical="center"/>
    </xf>
    <xf numFmtId="41" fontId="11" fillId="6" borderId="1" xfId="4" applyFont="1" applyFill="1" applyBorder="1">
      <alignment vertical="center"/>
    </xf>
    <xf numFmtId="41" fontId="9" fillId="6" borderId="1" xfId="2" applyFont="1" applyFill="1" applyBorder="1" applyAlignment="1">
      <alignment horizontal="center" vertical="center"/>
    </xf>
    <xf numFmtId="41" fontId="12" fillId="0" borderId="0" xfId="4" applyFont="1" applyFill="1" applyBorder="1">
      <alignment vertical="center"/>
    </xf>
    <xf numFmtId="0" fontId="2" fillId="3" borderId="5" xfId="1" applyFont="1" applyFill="1" applyBorder="1" applyAlignment="1">
      <alignment horizontal="center" vertical="center" wrapText="1"/>
    </xf>
    <xf numFmtId="0" fontId="2" fillId="3" borderId="0" xfId="1" applyFont="1" applyFill="1" applyBorder="1" applyAlignment="1">
      <alignment horizontal="center" vertical="center" wrapText="1"/>
    </xf>
    <xf numFmtId="0" fontId="2" fillId="3" borderId="0" xfId="1" applyFont="1" applyFill="1" applyBorder="1" applyAlignment="1">
      <alignment horizontal="center" vertical="center" shrinkToFit="1"/>
    </xf>
    <xf numFmtId="178" fontId="9" fillId="0" borderId="0" xfId="1" applyNumberFormat="1" applyFont="1" applyFill="1" applyBorder="1" applyAlignment="1">
      <alignment horizontal="center" vertical="center" wrapText="1" shrinkToFit="1"/>
    </xf>
    <xf numFmtId="178" fontId="9" fillId="0" borderId="0" xfId="1" applyNumberFormat="1" applyFont="1" applyFill="1" applyBorder="1" applyAlignment="1">
      <alignment horizontal="center" vertical="center" shrinkToFit="1"/>
    </xf>
    <xf numFmtId="0" fontId="6" fillId="0" borderId="0" xfId="1" applyFont="1" applyFill="1" applyBorder="1" applyAlignment="1">
      <alignment horizontal="center" vertical="center"/>
    </xf>
    <xf numFmtId="176" fontId="2" fillId="0" borderId="5" xfId="1" applyNumberFormat="1" applyFont="1" applyFill="1" applyBorder="1" applyAlignment="1">
      <alignment horizontal="center" vertical="center"/>
    </xf>
    <xf numFmtId="176" fontId="2" fillId="8" borderId="5" xfId="1" applyNumberFormat="1" applyFont="1" applyFill="1" applyBorder="1" applyAlignment="1">
      <alignment horizontal="center" vertical="center"/>
    </xf>
    <xf numFmtId="0" fontId="8" fillId="8" borderId="6" xfId="1" applyFont="1" applyFill="1" applyBorder="1" applyAlignment="1">
      <alignment horizontal="center" vertical="center"/>
    </xf>
    <xf numFmtId="49" fontId="9" fillId="8" borderId="6" xfId="1" applyNumberFormat="1" applyFont="1" applyFill="1" applyBorder="1" applyAlignment="1">
      <alignment horizontal="center" vertical="center"/>
    </xf>
    <xf numFmtId="181" fontId="9" fillId="8" borderId="6" xfId="2" applyNumberFormat="1" applyFont="1" applyFill="1" applyBorder="1" applyAlignment="1">
      <alignment horizontal="right" vertical="center" shrinkToFit="1"/>
    </xf>
    <xf numFmtId="41" fontId="10" fillId="8" borderId="6" xfId="2" applyNumberFormat="1" applyFont="1" applyFill="1" applyBorder="1" applyAlignment="1">
      <alignment horizontal="right" vertical="center" shrinkToFit="1"/>
    </xf>
    <xf numFmtId="179" fontId="10" fillId="8" borderId="6" xfId="2" applyNumberFormat="1" applyFont="1" applyFill="1" applyBorder="1" applyAlignment="1">
      <alignment horizontal="right" vertical="center" shrinkToFit="1"/>
    </xf>
    <xf numFmtId="49" fontId="9" fillId="8" borderId="6" xfId="1" applyNumberFormat="1" applyFont="1" applyFill="1" applyBorder="1" applyAlignment="1">
      <alignment horizontal="center" vertical="center" shrinkToFit="1"/>
    </xf>
    <xf numFmtId="0" fontId="9" fillId="8" borderId="6" xfId="1" applyFont="1" applyFill="1" applyBorder="1" applyAlignment="1">
      <alignment horizontal="center" vertical="center" shrinkToFit="1"/>
    </xf>
    <xf numFmtId="0" fontId="2" fillId="8" borderId="6" xfId="1" applyFont="1" applyFill="1" applyBorder="1" applyAlignment="1">
      <alignment horizontal="center" vertical="center" shrinkToFit="1"/>
    </xf>
    <xf numFmtId="43" fontId="6" fillId="8" borderId="0" xfId="1" applyNumberFormat="1" applyFont="1" applyFill="1" applyBorder="1" applyAlignment="1">
      <alignment horizontal="center" vertical="center"/>
    </xf>
    <xf numFmtId="3" fontId="1" fillId="8" borderId="5" xfId="3" applyNumberFormat="1" applyFont="1" applyFill="1" applyBorder="1" applyAlignment="1">
      <alignment horizontal="center" vertical="center"/>
    </xf>
    <xf numFmtId="0" fontId="6" fillId="8" borderId="6" xfId="1" applyFont="1" applyFill="1" applyBorder="1" applyAlignment="1">
      <alignment horizontal="center" vertical="center"/>
    </xf>
    <xf numFmtId="41" fontId="11" fillId="8" borderId="6" xfId="4" applyFont="1" applyFill="1" applyBorder="1">
      <alignment vertical="center"/>
    </xf>
    <xf numFmtId="41" fontId="9" fillId="8" borderId="6" xfId="2" applyFont="1" applyFill="1" applyBorder="1" applyAlignment="1">
      <alignment horizontal="center" vertical="center"/>
    </xf>
    <xf numFmtId="41" fontId="6" fillId="8" borderId="6" xfId="4" applyFont="1" applyFill="1" applyBorder="1" applyAlignment="1">
      <alignment horizontal="center" vertical="center"/>
    </xf>
    <xf numFmtId="0" fontId="6" fillId="8" borderId="0" xfId="1" applyFont="1" applyFill="1" applyBorder="1" applyAlignment="1">
      <alignment horizontal="center" vertical="center"/>
    </xf>
    <xf numFmtId="41" fontId="11" fillId="8" borderId="0" xfId="4" applyFont="1" applyFill="1" applyBorder="1">
      <alignment vertical="center"/>
    </xf>
    <xf numFmtId="49" fontId="9" fillId="8" borderId="6" xfId="1" applyNumberFormat="1" applyFont="1" applyFill="1" applyBorder="1" applyAlignment="1">
      <alignment horizontal="center" vertical="center" wrapText="1" shrinkToFit="1"/>
    </xf>
    <xf numFmtId="0" fontId="9" fillId="8" borderId="6" xfId="1" applyFont="1" applyFill="1" applyBorder="1" applyAlignment="1">
      <alignment horizontal="center" vertical="center" wrapText="1" shrinkToFit="1"/>
    </xf>
    <xf numFmtId="41" fontId="12" fillId="8" borderId="6" xfId="4" applyFont="1" applyFill="1" applyBorder="1">
      <alignment vertical="center"/>
    </xf>
    <xf numFmtId="41" fontId="12" fillId="8" borderId="0" xfId="4" applyFont="1" applyFill="1" applyBorder="1">
      <alignment vertical="center"/>
    </xf>
    <xf numFmtId="41" fontId="2" fillId="8" borderId="6" xfId="2" applyNumberFormat="1" applyFont="1" applyFill="1" applyBorder="1" applyAlignment="1">
      <alignment horizontal="right" vertical="center" shrinkToFit="1"/>
    </xf>
    <xf numFmtId="179" fontId="2" fillId="8" borderId="6" xfId="2" applyNumberFormat="1" applyFont="1" applyFill="1" applyBorder="1" applyAlignment="1">
      <alignment horizontal="right" vertical="center" shrinkToFit="1"/>
    </xf>
    <xf numFmtId="49" fontId="2" fillId="8" borderId="6" xfId="1" applyNumberFormat="1" applyFont="1" applyFill="1" applyBorder="1" applyAlignment="1">
      <alignment horizontal="center" vertical="center"/>
    </xf>
    <xf numFmtId="0" fontId="2" fillId="8" borderId="6" xfId="1" applyFont="1" applyFill="1" applyBorder="1" applyAlignment="1">
      <alignment horizontal="center" vertical="center"/>
    </xf>
    <xf numFmtId="181" fontId="2" fillId="8" borderId="6" xfId="2" applyNumberFormat="1" applyFont="1" applyFill="1" applyBorder="1" applyAlignment="1">
      <alignment horizontal="right" vertical="center"/>
    </xf>
    <xf numFmtId="41" fontId="2" fillId="8" borderId="6" xfId="2" applyNumberFormat="1" applyFont="1" applyFill="1" applyBorder="1" applyAlignment="1">
      <alignment horizontal="center" vertical="center"/>
    </xf>
    <xf numFmtId="179" fontId="2" fillId="8" borderId="6" xfId="2" applyNumberFormat="1" applyFont="1" applyFill="1" applyBorder="1" applyAlignment="1">
      <alignment horizontal="center" vertical="center"/>
    </xf>
    <xf numFmtId="179" fontId="10" fillId="8" borderId="6" xfId="2" applyNumberFormat="1" applyFont="1" applyFill="1" applyBorder="1" applyAlignment="1">
      <alignment horizontal="center" vertical="center" shrinkToFit="1"/>
    </xf>
    <xf numFmtId="41" fontId="1" fillId="0" borderId="0" xfId="198" applyNumberFormat="1" applyFont="1" applyAlignment="1">
      <alignment horizontal="right" vertical="center" shrinkToFit="1"/>
    </xf>
    <xf numFmtId="41" fontId="1" fillId="0" borderId="17" xfId="198" applyNumberFormat="1" applyFont="1" applyBorder="1" applyAlignment="1">
      <alignment horizontal="right" shrinkToFit="1"/>
    </xf>
    <xf numFmtId="41" fontId="42" fillId="0" borderId="8" xfId="198" applyNumberFormat="1" applyFont="1" applyBorder="1" applyAlignment="1">
      <alignment horizontal="center" vertical="center"/>
    </xf>
    <xf numFmtId="41" fontId="43" fillId="0" borderId="1" xfId="198" applyNumberFormat="1" applyFont="1" applyBorder="1" applyAlignment="1">
      <alignment horizontal="center" vertical="center"/>
    </xf>
    <xf numFmtId="41" fontId="43" fillId="0" borderId="15" xfId="198" applyNumberFormat="1" applyFont="1" applyBorder="1" applyAlignment="1">
      <alignment horizontal="center" vertical="center"/>
    </xf>
    <xf numFmtId="224" fontId="43" fillId="0" borderId="2" xfId="198" applyNumberFormat="1" applyFont="1" applyBorder="1" applyAlignment="1">
      <alignment horizontal="center" vertical="center"/>
    </xf>
    <xf numFmtId="224" fontId="43" fillId="0" borderId="4" xfId="198" applyNumberFormat="1" applyFont="1" applyBorder="1" applyAlignment="1">
      <alignment horizontal="center" vertical="center"/>
    </xf>
    <xf numFmtId="41" fontId="43" fillId="0" borderId="2" xfId="198" applyNumberFormat="1" applyFont="1" applyBorder="1" applyAlignment="1">
      <alignment horizontal="center" vertical="center"/>
    </xf>
    <xf numFmtId="41" fontId="43" fillId="0" borderId="4" xfId="198" applyNumberFormat="1" applyFont="1" applyBorder="1" applyAlignment="1">
      <alignment horizontal="center" vertical="center"/>
    </xf>
    <xf numFmtId="180" fontId="2" fillId="0" borderId="6" xfId="2" applyNumberFormat="1" applyFont="1" applyFill="1" applyBorder="1" applyAlignment="1">
      <alignment horizontal="center" vertical="center" wrapText="1"/>
    </xf>
    <xf numFmtId="180" fontId="2" fillId="0" borderId="6" xfId="2" applyNumberFormat="1" applyFont="1" applyFill="1" applyBorder="1" applyAlignment="1">
      <alignment horizontal="center" vertical="center"/>
    </xf>
    <xf numFmtId="0" fontId="2" fillId="0" borderId="6" xfId="1" applyFont="1" applyFill="1" applyBorder="1" applyAlignment="1">
      <alignment horizontal="center" vertical="center" shrinkToFit="1"/>
    </xf>
    <xf numFmtId="176" fontId="2" fillId="0" borderId="6" xfId="1" applyNumberFormat="1" applyFont="1" applyFill="1" applyBorder="1" applyAlignment="1">
      <alignment horizontal="center" vertical="center" wrapText="1"/>
    </xf>
    <xf numFmtId="176" fontId="2" fillId="0" borderId="6" xfId="1" applyNumberFormat="1" applyFont="1" applyFill="1" applyBorder="1" applyAlignment="1">
      <alignment horizontal="center" vertical="center"/>
    </xf>
    <xf numFmtId="177" fontId="2" fillId="0" borderId="6" xfId="1" applyNumberFormat="1" applyFont="1" applyFill="1" applyBorder="1" applyAlignment="1">
      <alignment horizontal="center" vertical="center"/>
    </xf>
    <xf numFmtId="49" fontId="2" fillId="0" borderId="6" xfId="1" applyNumberFormat="1" applyFont="1" applyFill="1" applyBorder="1" applyAlignment="1">
      <alignment horizontal="center" vertical="center"/>
    </xf>
    <xf numFmtId="0" fontId="2" fillId="0" borderId="6" xfId="1" applyFont="1" applyFill="1" applyBorder="1" applyAlignment="1">
      <alignment horizontal="center" vertical="center"/>
    </xf>
    <xf numFmtId="181" fontId="2" fillId="0" borderId="6" xfId="2" applyNumberFormat="1" applyFont="1" applyFill="1" applyBorder="1" applyAlignment="1">
      <alignment horizontal="center" vertical="center" wrapText="1"/>
    </xf>
    <xf numFmtId="181" fontId="2" fillId="0" borderId="6" xfId="2" applyNumberFormat="1" applyFont="1" applyFill="1" applyBorder="1" applyAlignment="1">
      <alignment horizontal="center" vertical="center"/>
    </xf>
    <xf numFmtId="41" fontId="2" fillId="0" borderId="6" xfId="2" applyNumberFormat="1" applyFont="1" applyFill="1" applyBorder="1" applyAlignment="1">
      <alignment horizontal="center" vertical="center" wrapText="1"/>
    </xf>
    <xf numFmtId="41" fontId="2" fillId="0" borderId="6" xfId="2" applyNumberFormat="1" applyFont="1" applyFill="1" applyBorder="1" applyAlignment="1">
      <alignment horizontal="center" vertical="center"/>
    </xf>
    <xf numFmtId="41" fontId="6" fillId="0" borderId="1" xfId="4" applyFont="1" applyFill="1" applyBorder="1" applyAlignment="1">
      <alignment horizontal="center" vertical="center" wrapText="1"/>
    </xf>
    <xf numFmtId="41" fontId="6" fillId="0" borderId="5" xfId="4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center"/>
    </xf>
    <xf numFmtId="0" fontId="13" fillId="3" borderId="0" xfId="1" applyFont="1" applyFill="1" applyBorder="1" applyAlignment="1">
      <alignment horizontal="center" vertical="center"/>
    </xf>
    <xf numFmtId="0" fontId="13" fillId="3" borderId="2" xfId="1" applyFont="1" applyFill="1" applyBorder="1" applyAlignment="1">
      <alignment horizontal="center" vertical="center"/>
    </xf>
    <xf numFmtId="0" fontId="13" fillId="3" borderId="3" xfId="1" applyFont="1" applyFill="1" applyBorder="1" applyAlignment="1">
      <alignment horizontal="center" vertical="center"/>
    </xf>
    <xf numFmtId="0" fontId="13" fillId="3" borderId="4" xfId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 wrapText="1"/>
    </xf>
    <xf numFmtId="0" fontId="6" fillId="0" borderId="5" xfId="1" applyFont="1" applyFill="1" applyBorder="1" applyAlignment="1">
      <alignment horizontal="center" vertical="center" wrapText="1"/>
    </xf>
    <xf numFmtId="0" fontId="6" fillId="0" borderId="5" xfId="1" applyFont="1" applyFill="1" applyBorder="1" applyAlignment="1">
      <alignment horizontal="center" vertical="center"/>
    </xf>
    <xf numFmtId="41" fontId="2" fillId="0" borderId="1" xfId="2" applyFont="1" applyFill="1" applyBorder="1" applyAlignment="1">
      <alignment horizontal="center" vertical="center" wrapText="1"/>
    </xf>
    <xf numFmtId="41" fontId="2" fillId="0" borderId="7" xfId="2" applyFont="1" applyFill="1" applyBorder="1" applyAlignment="1">
      <alignment horizontal="center" vertical="center"/>
    </xf>
    <xf numFmtId="3" fontId="1" fillId="0" borderId="1" xfId="3" applyNumberFormat="1" applyFont="1" applyFill="1" applyBorder="1" applyAlignment="1">
      <alignment horizontal="center" vertical="center"/>
    </xf>
    <xf numFmtId="3" fontId="1" fillId="0" borderId="7" xfId="3" applyNumberFormat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/>
    </xf>
  </cellXfs>
  <cellStyles count="201">
    <cellStyle name="$" xfId="5"/>
    <cellStyle name="$_db진흥" xfId="6"/>
    <cellStyle name="$_SE40" xfId="7"/>
    <cellStyle name="$_견적2" xfId="8"/>
    <cellStyle name="$_기아" xfId="9"/>
    <cellStyle name="(1)" xfId="10"/>
    <cellStyle name=";;;" xfId="11"/>
    <cellStyle name="??&amp;O?&amp;H?_x0008__x000f__x0007_?_x0007__x0001__x0001_" xfId="12"/>
    <cellStyle name="??&amp;O?&amp;H?_x0008_??_x0007__x0001__x0001_" xfId="13"/>
    <cellStyle name="?W?_laroux" xfId="14"/>
    <cellStyle name="’E‰Y [0.00]_laroux" xfId="15"/>
    <cellStyle name="’E‰Y_laroux" xfId="16"/>
    <cellStyle name="10공/㎥" xfId="17"/>
    <cellStyle name="a" xfId="18"/>
    <cellStyle name="a [0]_mud plant bolted" xfId="19"/>
    <cellStyle name="AeE­ [0]_INQUIRY ¿μ¾÷AßAø " xfId="20"/>
    <cellStyle name="AeE­_INQUIRY ¿μ¾÷AßAø " xfId="21"/>
    <cellStyle name="ALIGNMENT" xfId="22"/>
    <cellStyle name="AÞ¸¶ [0]_INQUIRY ¿μ¾÷AßAø " xfId="23"/>
    <cellStyle name="AÞ¸¶_INQUIRY ¿μ¾÷AßAø " xfId="24"/>
    <cellStyle name="C￥AØ_¿μ¾÷CoE² " xfId="25"/>
    <cellStyle name="Calc Currency (0)" xfId="26"/>
    <cellStyle name="category" xfId="27"/>
    <cellStyle name="Comma" xfId="28"/>
    <cellStyle name="Comma [0]_ SG&amp;A Bridge " xfId="29"/>
    <cellStyle name="comma zerodec" xfId="30"/>
    <cellStyle name="Comma_ SG&amp;A Bridge " xfId="31"/>
    <cellStyle name="Currency" xfId="32"/>
    <cellStyle name="Currency [0]_ SG&amp;A Bridge " xfId="33"/>
    <cellStyle name="Currency_ SG&amp;A Bridge " xfId="34"/>
    <cellStyle name="Currency1" xfId="35"/>
    <cellStyle name="Date" xfId="36"/>
    <cellStyle name="Dezimal [0]_laroux" xfId="37"/>
    <cellStyle name="Dezimal_laroux" xfId="38"/>
    <cellStyle name="Dollar (zero dec)" xfId="39"/>
    <cellStyle name="EA" xfId="40"/>
    <cellStyle name="Fixed" xfId="41"/>
    <cellStyle name="Grey" xfId="42"/>
    <cellStyle name="HEADER" xfId="43"/>
    <cellStyle name="Header1" xfId="44"/>
    <cellStyle name="Header2" xfId="45"/>
    <cellStyle name="Heading1" xfId="46"/>
    <cellStyle name="Heading2" xfId="47"/>
    <cellStyle name="Hyperlink_NEGS" xfId="48"/>
    <cellStyle name="Input [yellow]" xfId="49"/>
    <cellStyle name="kg" xfId="50"/>
    <cellStyle name="ℓ" xfId="51"/>
    <cellStyle name="M" xfId="52"/>
    <cellStyle name="M2" xfId="53"/>
    <cellStyle name="M3" xfId="54"/>
    <cellStyle name="Midtitle" xfId="55"/>
    <cellStyle name="Milliers [0]_Arabian Spec" xfId="56"/>
    <cellStyle name="Milliers_Arabian Spec" xfId="57"/>
    <cellStyle name="Model" xfId="58"/>
    <cellStyle name="Mon?aire [0]_Arabian Spec" xfId="59"/>
    <cellStyle name="Mon?aire_Arabian Spec" xfId="60"/>
    <cellStyle name="Normal - Style1" xfId="61"/>
    <cellStyle name="Normal_ SG&amp;A Bridge " xfId="62"/>
    <cellStyle name="Œ…?æ맖?e [0.00]_laroux" xfId="63"/>
    <cellStyle name="Œ…?æ맖?e_laroux" xfId="64"/>
    <cellStyle name="Percent" xfId="65"/>
    <cellStyle name="Percent [2]" xfId="66"/>
    <cellStyle name="Percent_용지및지장물조서" xfId="67"/>
    <cellStyle name="Standard_laroux" xfId="68"/>
    <cellStyle name="subhead" xfId="69"/>
    <cellStyle name="testtitle" xfId="70"/>
    <cellStyle name="TITLE" xfId="71"/>
    <cellStyle name="title [1]" xfId="72"/>
    <cellStyle name="title [2]" xfId="73"/>
    <cellStyle name="TON" xfId="74"/>
    <cellStyle name="Total" xfId="75"/>
    <cellStyle name="W?rung [0]_laroux" xfId="76"/>
    <cellStyle name="W?rung_laroux" xfId="77"/>
    <cellStyle name="가운데" xfId="78"/>
    <cellStyle name="개" xfId="79"/>
    <cellStyle name="개_02-포장-1" xfId="80"/>
    <cellStyle name="개소" xfId="81"/>
    <cellStyle name="뒤에 오는 하이퍼링크_2000시행(보완2)" xfId="82"/>
    <cellStyle name="똿뗦먛귟 [0.00]_PRODUCT DETAIL Q1" xfId="83"/>
    <cellStyle name="똿뗦먛귟_PRODUCT DETAIL Q1" xfId="84"/>
    <cellStyle name="매" xfId="85"/>
    <cellStyle name="매_02-포장-1" xfId="86"/>
    <cellStyle name="믅됞 [0.00]_PRODUCT DETAIL Q1" xfId="87"/>
    <cellStyle name="믅됞_PRODUCT DETAIL Q1" xfId="88"/>
    <cellStyle name="백분율 [0]" xfId="89"/>
    <cellStyle name="백분율 [2]" xfId="90"/>
    <cellStyle name="뷭?_BOOKSHIP" xfId="91"/>
    <cellStyle name="쉼표 [0] 2" xfId="2"/>
    <cellStyle name="쉼표 [0] 3" xfId="4"/>
    <cellStyle name="스타일 1" xfId="92"/>
    <cellStyle name="안건회계법인" xfId="93"/>
    <cellStyle name="왼" xfId="94"/>
    <cellStyle name="왼쪽2" xfId="95"/>
    <cellStyle name="왼쪽5" xfId="96"/>
    <cellStyle name="원" xfId="97"/>
    <cellStyle name="원_00-방죽보및용수로전체수량" xfId="98"/>
    <cellStyle name="원_06-하이목앞수량" xfId="99"/>
    <cellStyle name="원_06-횡배수관" xfId="100"/>
    <cellStyle name="원_2000시행(보완2)" xfId="101"/>
    <cellStyle name="원_2000시행(보완2)_2000시행(보2) " xfId="102"/>
    <cellStyle name="원_2000시행(보완2)_2000시행(보3) " xfId="103"/>
    <cellStyle name="원_Sheet1" xfId="104"/>
    <cellStyle name="원_Sheet2" xfId="105"/>
    <cellStyle name="원_Sheet3" xfId="106"/>
    <cellStyle name="원_Sheet4" xfId="107"/>
    <cellStyle name="원_고산우체국" xfId="108"/>
    <cellStyle name="원_고죽동하천수해복구공사(2지구)" xfId="109"/>
    <cellStyle name="원_광대3수량" xfId="110"/>
    <cellStyle name="원_구조물공" xfId="111"/>
    <cellStyle name="원_구조물공_1" xfId="112"/>
    <cellStyle name="원_구조물깨기" xfId="113"/>
    <cellStyle name="원_기계공고(지장물)" xfId="114"/>
    <cellStyle name="원_깨기" xfId="115"/>
    <cellStyle name="원_깨기(광대1)" xfId="116"/>
    <cellStyle name="원_깨기(광대2)" xfId="117"/>
    <cellStyle name="원_깨기(광대3)" xfId="118"/>
    <cellStyle name="원_깨기(원장안)" xfId="119"/>
    <cellStyle name="원_매내천" xfId="120"/>
    <cellStyle name="원_매내천_00-방죽보및용수로전체수량" xfId="121"/>
    <cellStyle name="원_매내천_06-하이목앞수량" xfId="122"/>
    <cellStyle name="원_매내천_Sheet1" xfId="123"/>
    <cellStyle name="원_매내천_Sheet2" xfId="124"/>
    <cellStyle name="원_매내천_Sheet3" xfId="125"/>
    <cellStyle name="원_매내천_Sheet4" xfId="126"/>
    <cellStyle name="원_매내천_고산우체국" xfId="127"/>
    <cellStyle name="원_매내천_고죽동하천수해복구공사(2지구)" xfId="128"/>
    <cellStyle name="원_매내천_광대3수량" xfId="129"/>
    <cellStyle name="원_매내천_구조물공" xfId="130"/>
    <cellStyle name="원_매내천_구조물깨기" xfId="131"/>
    <cellStyle name="원_매내천_기계공고(지장물)" xfId="132"/>
    <cellStyle name="원_매내천_깨기" xfId="133"/>
    <cellStyle name="원_매내천_깨기(광대1)" xfId="134"/>
    <cellStyle name="원_매내천_깨기(광대2)" xfId="135"/>
    <cellStyle name="원_매내천_깨기(광대3)" xfId="136"/>
    <cellStyle name="원_매내천_깨기(원장안)" xfId="137"/>
    <cellStyle name="원_매내천_배수공" xfId="138"/>
    <cellStyle name="원_매내천_배수공집계" xfId="139"/>
    <cellStyle name="원_매내천_봉동20세기아파트" xfId="140"/>
    <cellStyle name="원_매내천_봉동극동주유소" xfId="141"/>
    <cellStyle name="원_매내천_봉동극동주유소(수정)" xfId="142"/>
    <cellStyle name="원_매내천_부대공" xfId="143"/>
    <cellStyle name="원_매내천_부대공(1공구)" xfId="144"/>
    <cellStyle name="원_매내천_삼례지장물조서" xfId="145"/>
    <cellStyle name="원_매내천_수량" xfId="146"/>
    <cellStyle name="원_매내천_수량산출" xfId="147"/>
    <cellStyle name="원_매내천_수량산출_1" xfId="148"/>
    <cellStyle name="원_매내천_수량산출서" xfId="149"/>
    <cellStyle name="원_매내천_수량산출서(식천)" xfId="150"/>
    <cellStyle name="원_매내천_수량산출서1" xfId="151"/>
    <cellStyle name="원_매내천_자재집계" xfId="152"/>
    <cellStyle name="원_매내천_지소취입보" xfId="153"/>
    <cellStyle name="원_매내천_지장물조서" xfId="154"/>
    <cellStyle name="원_매내천_지장물집계표 " xfId="155"/>
    <cellStyle name="원_매내천_토공(1공구)-최종" xfId="156"/>
    <cellStyle name="원_매내천_페기물처리 (version 1)" xfId="157"/>
    <cellStyle name="원_매내천_포장공" xfId="158"/>
    <cellStyle name="원_매내천_해망동지장물" xfId="159"/>
    <cellStyle name="원_매내천_횡배수관공" xfId="160"/>
    <cellStyle name="원_배수공" xfId="161"/>
    <cellStyle name="원_배수공_1" xfId="162"/>
    <cellStyle name="원_배수공_구조물깨기" xfId="163"/>
    <cellStyle name="원_배수공_부대공" xfId="164"/>
    <cellStyle name="원_배수공집계" xfId="165"/>
    <cellStyle name="원_봉동20세기아파트" xfId="166"/>
    <cellStyle name="원_봉동극동주유소" xfId="167"/>
    <cellStyle name="원_봉동극동주유소(수정)" xfId="168"/>
    <cellStyle name="원_부대공" xfId="169"/>
    <cellStyle name="원_부대공(1공구)" xfId="170"/>
    <cellStyle name="원_삼례지장물조서" xfId="171"/>
    <cellStyle name="원_수량" xfId="172"/>
    <cellStyle name="원_수량산출" xfId="173"/>
    <cellStyle name="원_수량산출_1" xfId="174"/>
    <cellStyle name="원_수량산출_2" xfId="175"/>
    <cellStyle name="원_수량산출서" xfId="176"/>
    <cellStyle name="원_수량산출서(식천)" xfId="177"/>
    <cellStyle name="원_수량산출서1" xfId="178"/>
    <cellStyle name="원_운반거리" xfId="179"/>
    <cellStyle name="원_자재집계" xfId="180"/>
    <cellStyle name="원_정읍2000개보수지급자재" xfId="181"/>
    <cellStyle name="원_지소취입보" xfId="182"/>
    <cellStyle name="원_지장물조서" xfId="183"/>
    <cellStyle name="원_지장물집계표 " xfId="184"/>
    <cellStyle name="원_토공(1공구)-최종" xfId="185"/>
    <cellStyle name="원_페기물처리 (version 1)" xfId="186"/>
    <cellStyle name="원_포장" xfId="187"/>
    <cellStyle name="원_포장공" xfId="188"/>
    <cellStyle name="원_해망동지장물" xfId="189"/>
    <cellStyle name="원_횡배수관공" xfId="190"/>
    <cellStyle name="콤마 [0]_ 경지(식천)" xfId="191"/>
    <cellStyle name="콤마 [2]" xfId="192"/>
    <cellStyle name="콤마(1)" xfId="193"/>
    <cellStyle name="콤마_ 경지(식천)" xfId="194"/>
    <cellStyle name="표(가는선,가운데,중앙)" xfId="195"/>
    <cellStyle name="표(가는선,왼쪽,중앙)" xfId="196"/>
    <cellStyle name="표(세로쓰기)" xfId="197"/>
    <cellStyle name="표준" xfId="0" builtinId="0"/>
    <cellStyle name="표준 2" xfId="198"/>
    <cellStyle name="표준 3" xfId="199"/>
    <cellStyle name="표준 4" xfId="200"/>
    <cellStyle name="표준_용지조서" xfId="1"/>
    <cellStyle name="표준_최종용지도1211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70</xdr:row>
          <xdr:rowOff>0</xdr:rowOff>
        </xdr:from>
        <xdr:to>
          <xdr:col>7</xdr:col>
          <xdr:colOff>352425</xdr:colOff>
          <xdr:row>70</xdr:row>
          <xdr:rowOff>228600</xdr:rowOff>
        </xdr:to>
        <xdr:sp macro="" textlink="">
          <xdr:nvSpPr>
            <xdr:cNvPr id="1025" name="Control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70</xdr:row>
          <xdr:rowOff>0</xdr:rowOff>
        </xdr:from>
        <xdr:to>
          <xdr:col>7</xdr:col>
          <xdr:colOff>352425</xdr:colOff>
          <xdr:row>70</xdr:row>
          <xdr:rowOff>228600</xdr:rowOff>
        </xdr:to>
        <xdr:sp macro="" textlink="">
          <xdr:nvSpPr>
            <xdr:cNvPr id="1026" name="Control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70</xdr:row>
          <xdr:rowOff>0</xdr:rowOff>
        </xdr:from>
        <xdr:to>
          <xdr:col>7</xdr:col>
          <xdr:colOff>352425</xdr:colOff>
          <xdr:row>70</xdr:row>
          <xdr:rowOff>228600</xdr:rowOff>
        </xdr:to>
        <xdr:sp macro="" textlink="">
          <xdr:nvSpPr>
            <xdr:cNvPr id="1027" name="Control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70</xdr:row>
          <xdr:rowOff>0</xdr:rowOff>
        </xdr:from>
        <xdr:to>
          <xdr:col>7</xdr:col>
          <xdr:colOff>352425</xdr:colOff>
          <xdr:row>70</xdr:row>
          <xdr:rowOff>228600</xdr:rowOff>
        </xdr:to>
        <xdr:sp macro="" textlink="">
          <xdr:nvSpPr>
            <xdr:cNvPr id="1028" name="Control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70</xdr:row>
          <xdr:rowOff>0</xdr:rowOff>
        </xdr:from>
        <xdr:to>
          <xdr:col>7</xdr:col>
          <xdr:colOff>352425</xdr:colOff>
          <xdr:row>70</xdr:row>
          <xdr:rowOff>228600</xdr:rowOff>
        </xdr:to>
        <xdr:sp macro="" textlink="">
          <xdr:nvSpPr>
            <xdr:cNvPr id="1029" name="Control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vmlDrawing" Target="../drawings/vmlDrawing1.vml"/><Relationship Id="rId7" Type="http://schemas.openxmlformats.org/officeDocument/2006/relationships/control" Target="../activeX/activeX3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11" Type="http://schemas.openxmlformats.org/officeDocument/2006/relationships/comments" Target="../comments1.xml"/><Relationship Id="rId5" Type="http://schemas.openxmlformats.org/officeDocument/2006/relationships/image" Target="../media/image1.emf"/><Relationship Id="rId10" Type="http://schemas.openxmlformats.org/officeDocument/2006/relationships/control" Target="../activeX/activeX5.xml"/><Relationship Id="rId4" Type="http://schemas.openxmlformats.org/officeDocument/2006/relationships/control" Target="../activeX/activeX1.xml"/><Relationship Id="rId9" Type="http://schemas.openxmlformats.org/officeDocument/2006/relationships/control" Target="../activeX/activeX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J354"/>
  <sheetViews>
    <sheetView view="pageBreakPreview" zoomScaleNormal="75" zoomScaleSheetLayoutView="100" workbookViewId="0">
      <selection activeCell="E9" sqref="E9"/>
    </sheetView>
  </sheetViews>
  <sheetFormatPr defaultRowHeight="33.950000000000003" customHeight="1"/>
  <cols>
    <col min="1" max="1" width="10.25" style="47" bestFit="1" customWidth="1"/>
    <col min="2" max="2" width="11.125" style="47" bestFit="1" customWidth="1"/>
    <col min="3" max="3" width="13.25" style="47" bestFit="1" customWidth="1"/>
    <col min="4" max="4" width="9.875" style="47" customWidth="1"/>
    <col min="5" max="5" width="13.25" style="47" bestFit="1" customWidth="1"/>
    <col min="6" max="6" width="9.875" style="47" customWidth="1"/>
    <col min="7" max="7" width="14.625" style="47" bestFit="1" customWidth="1"/>
    <col min="8" max="8" width="6" style="35" customWidth="1"/>
    <col min="9" max="9" width="17.875" style="35" bestFit="1" customWidth="1"/>
    <col min="10" max="11" width="10" style="35" customWidth="1"/>
    <col min="12" max="12" width="11.375" style="35" bestFit="1" customWidth="1"/>
    <col min="13" max="256" width="9" style="35"/>
    <col min="257" max="257" width="10.25" style="35" bestFit="1" customWidth="1"/>
    <col min="258" max="258" width="9.875" style="35" customWidth="1"/>
    <col min="259" max="259" width="13.25" style="35" bestFit="1" customWidth="1"/>
    <col min="260" max="260" width="9.875" style="35" customWidth="1"/>
    <col min="261" max="261" width="13.25" style="35" bestFit="1" customWidth="1"/>
    <col min="262" max="262" width="9.875" style="35" customWidth="1"/>
    <col min="263" max="263" width="14.625" style="35" bestFit="1" customWidth="1"/>
    <col min="264" max="264" width="6" style="35" customWidth="1"/>
    <col min="265" max="265" width="17.875" style="35" bestFit="1" customWidth="1"/>
    <col min="266" max="267" width="10" style="35" customWidth="1"/>
    <col min="268" max="268" width="11.375" style="35" bestFit="1" customWidth="1"/>
    <col min="269" max="512" width="9" style="35"/>
    <col min="513" max="513" width="10.25" style="35" bestFit="1" customWidth="1"/>
    <col min="514" max="514" width="9.875" style="35" customWidth="1"/>
    <col min="515" max="515" width="13.25" style="35" bestFit="1" customWidth="1"/>
    <col min="516" max="516" width="9.875" style="35" customWidth="1"/>
    <col min="517" max="517" width="13.25" style="35" bestFit="1" customWidth="1"/>
    <col min="518" max="518" width="9.875" style="35" customWidth="1"/>
    <col min="519" max="519" width="14.625" style="35" bestFit="1" customWidth="1"/>
    <col min="520" max="520" width="6" style="35" customWidth="1"/>
    <col min="521" max="521" width="17.875" style="35" bestFit="1" customWidth="1"/>
    <col min="522" max="523" width="10" style="35" customWidth="1"/>
    <col min="524" max="524" width="11.375" style="35" bestFit="1" customWidth="1"/>
    <col min="525" max="768" width="9" style="35"/>
    <col min="769" max="769" width="10.25" style="35" bestFit="1" customWidth="1"/>
    <col min="770" max="770" width="9.875" style="35" customWidth="1"/>
    <col min="771" max="771" width="13.25" style="35" bestFit="1" customWidth="1"/>
    <col min="772" max="772" width="9.875" style="35" customWidth="1"/>
    <col min="773" max="773" width="13.25" style="35" bestFit="1" customWidth="1"/>
    <col min="774" max="774" width="9.875" style="35" customWidth="1"/>
    <col min="775" max="775" width="14.625" style="35" bestFit="1" customWidth="1"/>
    <col min="776" max="776" width="6" style="35" customWidth="1"/>
    <col min="777" max="777" width="17.875" style="35" bestFit="1" customWidth="1"/>
    <col min="778" max="779" width="10" style="35" customWidth="1"/>
    <col min="780" max="780" width="11.375" style="35" bestFit="1" customWidth="1"/>
    <col min="781" max="1024" width="9" style="35"/>
    <col min="1025" max="1025" width="10.25" style="35" bestFit="1" customWidth="1"/>
    <col min="1026" max="1026" width="9.875" style="35" customWidth="1"/>
    <col min="1027" max="1027" width="13.25" style="35" bestFit="1" customWidth="1"/>
    <col min="1028" max="1028" width="9.875" style="35" customWidth="1"/>
    <col min="1029" max="1029" width="13.25" style="35" bestFit="1" customWidth="1"/>
    <col min="1030" max="1030" width="9.875" style="35" customWidth="1"/>
    <col min="1031" max="1031" width="14.625" style="35" bestFit="1" customWidth="1"/>
    <col min="1032" max="1032" width="6" style="35" customWidth="1"/>
    <col min="1033" max="1033" width="17.875" style="35" bestFit="1" customWidth="1"/>
    <col min="1034" max="1035" width="10" style="35" customWidth="1"/>
    <col min="1036" max="1036" width="11.375" style="35" bestFit="1" customWidth="1"/>
    <col min="1037" max="1280" width="9" style="35"/>
    <col min="1281" max="1281" width="10.25" style="35" bestFit="1" customWidth="1"/>
    <col min="1282" max="1282" width="9.875" style="35" customWidth="1"/>
    <col min="1283" max="1283" width="13.25" style="35" bestFit="1" customWidth="1"/>
    <col min="1284" max="1284" width="9.875" style="35" customWidth="1"/>
    <col min="1285" max="1285" width="13.25" style="35" bestFit="1" customWidth="1"/>
    <col min="1286" max="1286" width="9.875" style="35" customWidth="1"/>
    <col min="1287" max="1287" width="14.625" style="35" bestFit="1" customWidth="1"/>
    <col min="1288" max="1288" width="6" style="35" customWidth="1"/>
    <col min="1289" max="1289" width="17.875" style="35" bestFit="1" customWidth="1"/>
    <col min="1290" max="1291" width="10" style="35" customWidth="1"/>
    <col min="1292" max="1292" width="11.375" style="35" bestFit="1" customWidth="1"/>
    <col min="1293" max="1536" width="9" style="35"/>
    <col min="1537" max="1537" width="10.25" style="35" bestFit="1" customWidth="1"/>
    <col min="1538" max="1538" width="9.875" style="35" customWidth="1"/>
    <col min="1539" max="1539" width="13.25" style="35" bestFit="1" customWidth="1"/>
    <col min="1540" max="1540" width="9.875" style="35" customWidth="1"/>
    <col min="1541" max="1541" width="13.25" style="35" bestFit="1" customWidth="1"/>
    <col min="1542" max="1542" width="9.875" style="35" customWidth="1"/>
    <col min="1543" max="1543" width="14.625" style="35" bestFit="1" customWidth="1"/>
    <col min="1544" max="1544" width="6" style="35" customWidth="1"/>
    <col min="1545" max="1545" width="17.875" style="35" bestFit="1" customWidth="1"/>
    <col min="1546" max="1547" width="10" style="35" customWidth="1"/>
    <col min="1548" max="1548" width="11.375" style="35" bestFit="1" customWidth="1"/>
    <col min="1549" max="1792" width="9" style="35"/>
    <col min="1793" max="1793" width="10.25" style="35" bestFit="1" customWidth="1"/>
    <col min="1794" max="1794" width="9.875" style="35" customWidth="1"/>
    <col min="1795" max="1795" width="13.25" style="35" bestFit="1" customWidth="1"/>
    <col min="1796" max="1796" width="9.875" style="35" customWidth="1"/>
    <col min="1797" max="1797" width="13.25" style="35" bestFit="1" customWidth="1"/>
    <col min="1798" max="1798" width="9.875" style="35" customWidth="1"/>
    <col min="1799" max="1799" width="14.625" style="35" bestFit="1" customWidth="1"/>
    <col min="1800" max="1800" width="6" style="35" customWidth="1"/>
    <col min="1801" max="1801" width="17.875" style="35" bestFit="1" customWidth="1"/>
    <col min="1802" max="1803" width="10" style="35" customWidth="1"/>
    <col min="1804" max="1804" width="11.375" style="35" bestFit="1" customWidth="1"/>
    <col min="1805" max="2048" width="9" style="35"/>
    <col min="2049" max="2049" width="10.25" style="35" bestFit="1" customWidth="1"/>
    <col min="2050" max="2050" width="9.875" style="35" customWidth="1"/>
    <col min="2051" max="2051" width="13.25" style="35" bestFit="1" customWidth="1"/>
    <col min="2052" max="2052" width="9.875" style="35" customWidth="1"/>
    <col min="2053" max="2053" width="13.25" style="35" bestFit="1" customWidth="1"/>
    <col min="2054" max="2054" width="9.875" style="35" customWidth="1"/>
    <col min="2055" max="2055" width="14.625" style="35" bestFit="1" customWidth="1"/>
    <col min="2056" max="2056" width="6" style="35" customWidth="1"/>
    <col min="2057" max="2057" width="17.875" style="35" bestFit="1" customWidth="1"/>
    <col min="2058" max="2059" width="10" style="35" customWidth="1"/>
    <col min="2060" max="2060" width="11.375" style="35" bestFit="1" customWidth="1"/>
    <col min="2061" max="2304" width="9" style="35"/>
    <col min="2305" max="2305" width="10.25" style="35" bestFit="1" customWidth="1"/>
    <col min="2306" max="2306" width="9.875" style="35" customWidth="1"/>
    <col min="2307" max="2307" width="13.25" style="35" bestFit="1" customWidth="1"/>
    <col min="2308" max="2308" width="9.875" style="35" customWidth="1"/>
    <col min="2309" max="2309" width="13.25" style="35" bestFit="1" customWidth="1"/>
    <col min="2310" max="2310" width="9.875" style="35" customWidth="1"/>
    <col min="2311" max="2311" width="14.625" style="35" bestFit="1" customWidth="1"/>
    <col min="2312" max="2312" width="6" style="35" customWidth="1"/>
    <col min="2313" max="2313" width="17.875" style="35" bestFit="1" customWidth="1"/>
    <col min="2314" max="2315" width="10" style="35" customWidth="1"/>
    <col min="2316" max="2316" width="11.375" style="35" bestFit="1" customWidth="1"/>
    <col min="2317" max="2560" width="9" style="35"/>
    <col min="2561" max="2561" width="10.25" style="35" bestFit="1" customWidth="1"/>
    <col min="2562" max="2562" width="9.875" style="35" customWidth="1"/>
    <col min="2563" max="2563" width="13.25" style="35" bestFit="1" customWidth="1"/>
    <col min="2564" max="2564" width="9.875" style="35" customWidth="1"/>
    <col min="2565" max="2565" width="13.25" style="35" bestFit="1" customWidth="1"/>
    <col min="2566" max="2566" width="9.875" style="35" customWidth="1"/>
    <col min="2567" max="2567" width="14.625" style="35" bestFit="1" customWidth="1"/>
    <col min="2568" max="2568" width="6" style="35" customWidth="1"/>
    <col min="2569" max="2569" width="17.875" style="35" bestFit="1" customWidth="1"/>
    <col min="2570" max="2571" width="10" style="35" customWidth="1"/>
    <col min="2572" max="2572" width="11.375" style="35" bestFit="1" customWidth="1"/>
    <col min="2573" max="2816" width="9" style="35"/>
    <col min="2817" max="2817" width="10.25" style="35" bestFit="1" customWidth="1"/>
    <col min="2818" max="2818" width="9.875" style="35" customWidth="1"/>
    <col min="2819" max="2819" width="13.25" style="35" bestFit="1" customWidth="1"/>
    <col min="2820" max="2820" width="9.875" style="35" customWidth="1"/>
    <col min="2821" max="2821" width="13.25" style="35" bestFit="1" customWidth="1"/>
    <col min="2822" max="2822" width="9.875" style="35" customWidth="1"/>
    <col min="2823" max="2823" width="14.625" style="35" bestFit="1" customWidth="1"/>
    <col min="2824" max="2824" width="6" style="35" customWidth="1"/>
    <col min="2825" max="2825" width="17.875" style="35" bestFit="1" customWidth="1"/>
    <col min="2826" max="2827" width="10" style="35" customWidth="1"/>
    <col min="2828" max="2828" width="11.375" style="35" bestFit="1" customWidth="1"/>
    <col min="2829" max="3072" width="9" style="35"/>
    <col min="3073" max="3073" width="10.25" style="35" bestFit="1" customWidth="1"/>
    <col min="3074" max="3074" width="9.875" style="35" customWidth="1"/>
    <col min="3075" max="3075" width="13.25" style="35" bestFit="1" customWidth="1"/>
    <col min="3076" max="3076" width="9.875" style="35" customWidth="1"/>
    <col min="3077" max="3077" width="13.25" style="35" bestFit="1" customWidth="1"/>
    <col min="3078" max="3078" width="9.875" style="35" customWidth="1"/>
    <col min="3079" max="3079" width="14.625" style="35" bestFit="1" customWidth="1"/>
    <col min="3080" max="3080" width="6" style="35" customWidth="1"/>
    <col min="3081" max="3081" width="17.875" style="35" bestFit="1" customWidth="1"/>
    <col min="3082" max="3083" width="10" style="35" customWidth="1"/>
    <col min="3084" max="3084" width="11.375" style="35" bestFit="1" customWidth="1"/>
    <col min="3085" max="3328" width="9" style="35"/>
    <col min="3329" max="3329" width="10.25" style="35" bestFit="1" customWidth="1"/>
    <col min="3330" max="3330" width="9.875" style="35" customWidth="1"/>
    <col min="3331" max="3331" width="13.25" style="35" bestFit="1" customWidth="1"/>
    <col min="3332" max="3332" width="9.875" style="35" customWidth="1"/>
    <col min="3333" max="3333" width="13.25" style="35" bestFit="1" customWidth="1"/>
    <col min="3334" max="3334" width="9.875" style="35" customWidth="1"/>
    <col min="3335" max="3335" width="14.625" style="35" bestFit="1" customWidth="1"/>
    <col min="3336" max="3336" width="6" style="35" customWidth="1"/>
    <col min="3337" max="3337" width="17.875" style="35" bestFit="1" customWidth="1"/>
    <col min="3338" max="3339" width="10" style="35" customWidth="1"/>
    <col min="3340" max="3340" width="11.375" style="35" bestFit="1" customWidth="1"/>
    <col min="3341" max="3584" width="9" style="35"/>
    <col min="3585" max="3585" width="10.25" style="35" bestFit="1" customWidth="1"/>
    <col min="3586" max="3586" width="9.875" style="35" customWidth="1"/>
    <col min="3587" max="3587" width="13.25" style="35" bestFit="1" customWidth="1"/>
    <col min="3588" max="3588" width="9.875" style="35" customWidth="1"/>
    <col min="3589" max="3589" width="13.25" style="35" bestFit="1" customWidth="1"/>
    <col min="3590" max="3590" width="9.875" style="35" customWidth="1"/>
    <col min="3591" max="3591" width="14.625" style="35" bestFit="1" customWidth="1"/>
    <col min="3592" max="3592" width="6" style="35" customWidth="1"/>
    <col min="3593" max="3593" width="17.875" style="35" bestFit="1" customWidth="1"/>
    <col min="3594" max="3595" width="10" style="35" customWidth="1"/>
    <col min="3596" max="3596" width="11.375" style="35" bestFit="1" customWidth="1"/>
    <col min="3597" max="3840" width="9" style="35"/>
    <col min="3841" max="3841" width="10.25" style="35" bestFit="1" customWidth="1"/>
    <col min="3842" max="3842" width="9.875" style="35" customWidth="1"/>
    <col min="3843" max="3843" width="13.25" style="35" bestFit="1" customWidth="1"/>
    <col min="3844" max="3844" width="9.875" style="35" customWidth="1"/>
    <col min="3845" max="3845" width="13.25" style="35" bestFit="1" customWidth="1"/>
    <col min="3846" max="3846" width="9.875" style="35" customWidth="1"/>
    <col min="3847" max="3847" width="14.625" style="35" bestFit="1" customWidth="1"/>
    <col min="3848" max="3848" width="6" style="35" customWidth="1"/>
    <col min="3849" max="3849" width="17.875" style="35" bestFit="1" customWidth="1"/>
    <col min="3850" max="3851" width="10" style="35" customWidth="1"/>
    <col min="3852" max="3852" width="11.375" style="35" bestFit="1" customWidth="1"/>
    <col min="3853" max="4096" width="9" style="35"/>
    <col min="4097" max="4097" width="10.25" style="35" bestFit="1" customWidth="1"/>
    <col min="4098" max="4098" width="9.875" style="35" customWidth="1"/>
    <col min="4099" max="4099" width="13.25" style="35" bestFit="1" customWidth="1"/>
    <col min="4100" max="4100" width="9.875" style="35" customWidth="1"/>
    <col min="4101" max="4101" width="13.25" style="35" bestFit="1" customWidth="1"/>
    <col min="4102" max="4102" width="9.875" style="35" customWidth="1"/>
    <col min="4103" max="4103" width="14.625" style="35" bestFit="1" customWidth="1"/>
    <col min="4104" max="4104" width="6" style="35" customWidth="1"/>
    <col min="4105" max="4105" width="17.875" style="35" bestFit="1" customWidth="1"/>
    <col min="4106" max="4107" width="10" style="35" customWidth="1"/>
    <col min="4108" max="4108" width="11.375" style="35" bestFit="1" customWidth="1"/>
    <col min="4109" max="4352" width="9" style="35"/>
    <col min="4353" max="4353" width="10.25" style="35" bestFit="1" customWidth="1"/>
    <col min="4354" max="4354" width="9.875" style="35" customWidth="1"/>
    <col min="4355" max="4355" width="13.25" style="35" bestFit="1" customWidth="1"/>
    <col min="4356" max="4356" width="9.875" style="35" customWidth="1"/>
    <col min="4357" max="4357" width="13.25" style="35" bestFit="1" customWidth="1"/>
    <col min="4358" max="4358" width="9.875" style="35" customWidth="1"/>
    <col min="4359" max="4359" width="14.625" style="35" bestFit="1" customWidth="1"/>
    <col min="4360" max="4360" width="6" style="35" customWidth="1"/>
    <col min="4361" max="4361" width="17.875" style="35" bestFit="1" customWidth="1"/>
    <col min="4362" max="4363" width="10" style="35" customWidth="1"/>
    <col min="4364" max="4364" width="11.375" style="35" bestFit="1" customWidth="1"/>
    <col min="4365" max="4608" width="9" style="35"/>
    <col min="4609" max="4609" width="10.25" style="35" bestFit="1" customWidth="1"/>
    <col min="4610" max="4610" width="9.875" style="35" customWidth="1"/>
    <col min="4611" max="4611" width="13.25" style="35" bestFit="1" customWidth="1"/>
    <col min="4612" max="4612" width="9.875" style="35" customWidth="1"/>
    <col min="4613" max="4613" width="13.25" style="35" bestFit="1" customWidth="1"/>
    <col min="4614" max="4614" width="9.875" style="35" customWidth="1"/>
    <col min="4615" max="4615" width="14.625" style="35" bestFit="1" customWidth="1"/>
    <col min="4616" max="4616" width="6" style="35" customWidth="1"/>
    <col min="4617" max="4617" width="17.875" style="35" bestFit="1" customWidth="1"/>
    <col min="4618" max="4619" width="10" style="35" customWidth="1"/>
    <col min="4620" max="4620" width="11.375" style="35" bestFit="1" customWidth="1"/>
    <col min="4621" max="4864" width="9" style="35"/>
    <col min="4865" max="4865" width="10.25" style="35" bestFit="1" customWidth="1"/>
    <col min="4866" max="4866" width="9.875" style="35" customWidth="1"/>
    <col min="4867" max="4867" width="13.25" style="35" bestFit="1" customWidth="1"/>
    <col min="4868" max="4868" width="9.875" style="35" customWidth="1"/>
    <col min="4869" max="4869" width="13.25" style="35" bestFit="1" customWidth="1"/>
    <col min="4870" max="4870" width="9.875" style="35" customWidth="1"/>
    <col min="4871" max="4871" width="14.625" style="35" bestFit="1" customWidth="1"/>
    <col min="4872" max="4872" width="6" style="35" customWidth="1"/>
    <col min="4873" max="4873" width="17.875" style="35" bestFit="1" customWidth="1"/>
    <col min="4874" max="4875" width="10" style="35" customWidth="1"/>
    <col min="4876" max="4876" width="11.375" style="35" bestFit="1" customWidth="1"/>
    <col min="4877" max="5120" width="9" style="35"/>
    <col min="5121" max="5121" width="10.25" style="35" bestFit="1" customWidth="1"/>
    <col min="5122" max="5122" width="9.875" style="35" customWidth="1"/>
    <col min="5123" max="5123" width="13.25" style="35" bestFit="1" customWidth="1"/>
    <col min="5124" max="5124" width="9.875" style="35" customWidth="1"/>
    <col min="5125" max="5125" width="13.25" style="35" bestFit="1" customWidth="1"/>
    <col min="5126" max="5126" width="9.875" style="35" customWidth="1"/>
    <col min="5127" max="5127" width="14.625" style="35" bestFit="1" customWidth="1"/>
    <col min="5128" max="5128" width="6" style="35" customWidth="1"/>
    <col min="5129" max="5129" width="17.875" style="35" bestFit="1" customWidth="1"/>
    <col min="5130" max="5131" width="10" style="35" customWidth="1"/>
    <col min="5132" max="5132" width="11.375" style="35" bestFit="1" customWidth="1"/>
    <col min="5133" max="5376" width="9" style="35"/>
    <col min="5377" max="5377" width="10.25" style="35" bestFit="1" customWidth="1"/>
    <col min="5378" max="5378" width="9.875" style="35" customWidth="1"/>
    <col min="5379" max="5379" width="13.25" style="35" bestFit="1" customWidth="1"/>
    <col min="5380" max="5380" width="9.875" style="35" customWidth="1"/>
    <col min="5381" max="5381" width="13.25" style="35" bestFit="1" customWidth="1"/>
    <col min="5382" max="5382" width="9.875" style="35" customWidth="1"/>
    <col min="5383" max="5383" width="14.625" style="35" bestFit="1" customWidth="1"/>
    <col min="5384" max="5384" width="6" style="35" customWidth="1"/>
    <col min="5385" max="5385" width="17.875" style="35" bestFit="1" customWidth="1"/>
    <col min="5386" max="5387" width="10" style="35" customWidth="1"/>
    <col min="5388" max="5388" width="11.375" style="35" bestFit="1" customWidth="1"/>
    <col min="5389" max="5632" width="9" style="35"/>
    <col min="5633" max="5633" width="10.25" style="35" bestFit="1" customWidth="1"/>
    <col min="5634" max="5634" width="9.875" style="35" customWidth="1"/>
    <col min="5635" max="5635" width="13.25" style="35" bestFit="1" customWidth="1"/>
    <col min="5636" max="5636" width="9.875" style="35" customWidth="1"/>
    <col min="5637" max="5637" width="13.25" style="35" bestFit="1" customWidth="1"/>
    <col min="5638" max="5638" width="9.875" style="35" customWidth="1"/>
    <col min="5639" max="5639" width="14.625" style="35" bestFit="1" customWidth="1"/>
    <col min="5640" max="5640" width="6" style="35" customWidth="1"/>
    <col min="5641" max="5641" width="17.875" style="35" bestFit="1" customWidth="1"/>
    <col min="5642" max="5643" width="10" style="35" customWidth="1"/>
    <col min="5644" max="5644" width="11.375" style="35" bestFit="1" customWidth="1"/>
    <col min="5645" max="5888" width="9" style="35"/>
    <col min="5889" max="5889" width="10.25" style="35" bestFit="1" customWidth="1"/>
    <col min="5890" max="5890" width="9.875" style="35" customWidth="1"/>
    <col min="5891" max="5891" width="13.25" style="35" bestFit="1" customWidth="1"/>
    <col min="5892" max="5892" width="9.875" style="35" customWidth="1"/>
    <col min="5893" max="5893" width="13.25" style="35" bestFit="1" customWidth="1"/>
    <col min="5894" max="5894" width="9.875" style="35" customWidth="1"/>
    <col min="5895" max="5895" width="14.625" style="35" bestFit="1" customWidth="1"/>
    <col min="5896" max="5896" width="6" style="35" customWidth="1"/>
    <col min="5897" max="5897" width="17.875" style="35" bestFit="1" customWidth="1"/>
    <col min="5898" max="5899" width="10" style="35" customWidth="1"/>
    <col min="5900" max="5900" width="11.375" style="35" bestFit="1" customWidth="1"/>
    <col min="5901" max="6144" width="9" style="35"/>
    <col min="6145" max="6145" width="10.25" style="35" bestFit="1" customWidth="1"/>
    <col min="6146" max="6146" width="9.875" style="35" customWidth="1"/>
    <col min="6147" max="6147" width="13.25" style="35" bestFit="1" customWidth="1"/>
    <col min="6148" max="6148" width="9.875" style="35" customWidth="1"/>
    <col min="6149" max="6149" width="13.25" style="35" bestFit="1" customWidth="1"/>
    <col min="6150" max="6150" width="9.875" style="35" customWidth="1"/>
    <col min="6151" max="6151" width="14.625" style="35" bestFit="1" customWidth="1"/>
    <col min="6152" max="6152" width="6" style="35" customWidth="1"/>
    <col min="6153" max="6153" width="17.875" style="35" bestFit="1" customWidth="1"/>
    <col min="6154" max="6155" width="10" style="35" customWidth="1"/>
    <col min="6156" max="6156" width="11.375" style="35" bestFit="1" customWidth="1"/>
    <col min="6157" max="6400" width="9" style="35"/>
    <col min="6401" max="6401" width="10.25" style="35" bestFit="1" customWidth="1"/>
    <col min="6402" max="6402" width="9.875" style="35" customWidth="1"/>
    <col min="6403" max="6403" width="13.25" style="35" bestFit="1" customWidth="1"/>
    <col min="6404" max="6404" width="9.875" style="35" customWidth="1"/>
    <col min="6405" max="6405" width="13.25" style="35" bestFit="1" customWidth="1"/>
    <col min="6406" max="6406" width="9.875" style="35" customWidth="1"/>
    <col min="6407" max="6407" width="14.625" style="35" bestFit="1" customWidth="1"/>
    <col min="6408" max="6408" width="6" style="35" customWidth="1"/>
    <col min="6409" max="6409" width="17.875" style="35" bestFit="1" customWidth="1"/>
    <col min="6410" max="6411" width="10" style="35" customWidth="1"/>
    <col min="6412" max="6412" width="11.375" style="35" bestFit="1" customWidth="1"/>
    <col min="6413" max="6656" width="9" style="35"/>
    <col min="6657" max="6657" width="10.25" style="35" bestFit="1" customWidth="1"/>
    <col min="6658" max="6658" width="9.875" style="35" customWidth="1"/>
    <col min="6659" max="6659" width="13.25" style="35" bestFit="1" customWidth="1"/>
    <col min="6660" max="6660" width="9.875" style="35" customWidth="1"/>
    <col min="6661" max="6661" width="13.25" style="35" bestFit="1" customWidth="1"/>
    <col min="6662" max="6662" width="9.875" style="35" customWidth="1"/>
    <col min="6663" max="6663" width="14.625" style="35" bestFit="1" customWidth="1"/>
    <col min="6664" max="6664" width="6" style="35" customWidth="1"/>
    <col min="6665" max="6665" width="17.875" style="35" bestFit="1" customWidth="1"/>
    <col min="6666" max="6667" width="10" style="35" customWidth="1"/>
    <col min="6668" max="6668" width="11.375" style="35" bestFit="1" customWidth="1"/>
    <col min="6669" max="6912" width="9" style="35"/>
    <col min="6913" max="6913" width="10.25" style="35" bestFit="1" customWidth="1"/>
    <col min="6914" max="6914" width="9.875" style="35" customWidth="1"/>
    <col min="6915" max="6915" width="13.25" style="35" bestFit="1" customWidth="1"/>
    <col min="6916" max="6916" width="9.875" style="35" customWidth="1"/>
    <col min="6917" max="6917" width="13.25" style="35" bestFit="1" customWidth="1"/>
    <col min="6918" max="6918" width="9.875" style="35" customWidth="1"/>
    <col min="6919" max="6919" width="14.625" style="35" bestFit="1" customWidth="1"/>
    <col min="6920" max="6920" width="6" style="35" customWidth="1"/>
    <col min="6921" max="6921" width="17.875" style="35" bestFit="1" customWidth="1"/>
    <col min="6922" max="6923" width="10" style="35" customWidth="1"/>
    <col min="6924" max="6924" width="11.375" style="35" bestFit="1" customWidth="1"/>
    <col min="6925" max="7168" width="9" style="35"/>
    <col min="7169" max="7169" width="10.25" style="35" bestFit="1" customWidth="1"/>
    <col min="7170" max="7170" width="9.875" style="35" customWidth="1"/>
    <col min="7171" max="7171" width="13.25" style="35" bestFit="1" customWidth="1"/>
    <col min="7172" max="7172" width="9.875" style="35" customWidth="1"/>
    <col min="7173" max="7173" width="13.25" style="35" bestFit="1" customWidth="1"/>
    <col min="7174" max="7174" width="9.875" style="35" customWidth="1"/>
    <col min="7175" max="7175" width="14.625" style="35" bestFit="1" customWidth="1"/>
    <col min="7176" max="7176" width="6" style="35" customWidth="1"/>
    <col min="7177" max="7177" width="17.875" style="35" bestFit="1" customWidth="1"/>
    <col min="7178" max="7179" width="10" style="35" customWidth="1"/>
    <col min="7180" max="7180" width="11.375" style="35" bestFit="1" customWidth="1"/>
    <col min="7181" max="7424" width="9" style="35"/>
    <col min="7425" max="7425" width="10.25" style="35" bestFit="1" customWidth="1"/>
    <col min="7426" max="7426" width="9.875" style="35" customWidth="1"/>
    <col min="7427" max="7427" width="13.25" style="35" bestFit="1" customWidth="1"/>
    <col min="7428" max="7428" width="9.875" style="35" customWidth="1"/>
    <col min="7429" max="7429" width="13.25" style="35" bestFit="1" customWidth="1"/>
    <col min="7430" max="7430" width="9.875" style="35" customWidth="1"/>
    <col min="7431" max="7431" width="14.625" style="35" bestFit="1" customWidth="1"/>
    <col min="7432" max="7432" width="6" style="35" customWidth="1"/>
    <col min="7433" max="7433" width="17.875" style="35" bestFit="1" customWidth="1"/>
    <col min="7434" max="7435" width="10" style="35" customWidth="1"/>
    <col min="7436" max="7436" width="11.375" style="35" bestFit="1" customWidth="1"/>
    <col min="7437" max="7680" width="9" style="35"/>
    <col min="7681" max="7681" width="10.25" style="35" bestFit="1" customWidth="1"/>
    <col min="7682" max="7682" width="9.875" style="35" customWidth="1"/>
    <col min="7683" max="7683" width="13.25" style="35" bestFit="1" customWidth="1"/>
    <col min="7684" max="7684" width="9.875" style="35" customWidth="1"/>
    <col min="7685" max="7685" width="13.25" style="35" bestFit="1" customWidth="1"/>
    <col min="7686" max="7686" width="9.875" style="35" customWidth="1"/>
    <col min="7687" max="7687" width="14.625" style="35" bestFit="1" customWidth="1"/>
    <col min="7688" max="7688" width="6" style="35" customWidth="1"/>
    <col min="7689" max="7689" width="17.875" style="35" bestFit="1" customWidth="1"/>
    <col min="7690" max="7691" width="10" style="35" customWidth="1"/>
    <col min="7692" max="7692" width="11.375" style="35" bestFit="1" customWidth="1"/>
    <col min="7693" max="7936" width="9" style="35"/>
    <col min="7937" max="7937" width="10.25" style="35" bestFit="1" customWidth="1"/>
    <col min="7938" max="7938" width="9.875" style="35" customWidth="1"/>
    <col min="7939" max="7939" width="13.25" style="35" bestFit="1" customWidth="1"/>
    <col min="7940" max="7940" width="9.875" style="35" customWidth="1"/>
    <col min="7941" max="7941" width="13.25" style="35" bestFit="1" customWidth="1"/>
    <col min="7942" max="7942" width="9.875" style="35" customWidth="1"/>
    <col min="7943" max="7943" width="14.625" style="35" bestFit="1" customWidth="1"/>
    <col min="7944" max="7944" width="6" style="35" customWidth="1"/>
    <col min="7945" max="7945" width="17.875" style="35" bestFit="1" customWidth="1"/>
    <col min="7946" max="7947" width="10" style="35" customWidth="1"/>
    <col min="7948" max="7948" width="11.375" style="35" bestFit="1" customWidth="1"/>
    <col min="7949" max="8192" width="9" style="35"/>
    <col min="8193" max="8193" width="10.25" style="35" bestFit="1" customWidth="1"/>
    <col min="8194" max="8194" width="9.875" style="35" customWidth="1"/>
    <col min="8195" max="8195" width="13.25" style="35" bestFit="1" customWidth="1"/>
    <col min="8196" max="8196" width="9.875" style="35" customWidth="1"/>
    <col min="8197" max="8197" width="13.25" style="35" bestFit="1" customWidth="1"/>
    <col min="8198" max="8198" width="9.875" style="35" customWidth="1"/>
    <col min="8199" max="8199" width="14.625" style="35" bestFit="1" customWidth="1"/>
    <col min="8200" max="8200" width="6" style="35" customWidth="1"/>
    <col min="8201" max="8201" width="17.875" style="35" bestFit="1" customWidth="1"/>
    <col min="8202" max="8203" width="10" style="35" customWidth="1"/>
    <col min="8204" max="8204" width="11.375" style="35" bestFit="1" customWidth="1"/>
    <col min="8205" max="8448" width="9" style="35"/>
    <col min="8449" max="8449" width="10.25" style="35" bestFit="1" customWidth="1"/>
    <col min="8450" max="8450" width="9.875" style="35" customWidth="1"/>
    <col min="8451" max="8451" width="13.25" style="35" bestFit="1" customWidth="1"/>
    <col min="8452" max="8452" width="9.875" style="35" customWidth="1"/>
    <col min="8453" max="8453" width="13.25" style="35" bestFit="1" customWidth="1"/>
    <col min="8454" max="8454" width="9.875" style="35" customWidth="1"/>
    <col min="8455" max="8455" width="14.625" style="35" bestFit="1" customWidth="1"/>
    <col min="8456" max="8456" width="6" style="35" customWidth="1"/>
    <col min="8457" max="8457" width="17.875" style="35" bestFit="1" customWidth="1"/>
    <col min="8458" max="8459" width="10" style="35" customWidth="1"/>
    <col min="8460" max="8460" width="11.375" style="35" bestFit="1" customWidth="1"/>
    <col min="8461" max="8704" width="9" style="35"/>
    <col min="8705" max="8705" width="10.25" style="35" bestFit="1" customWidth="1"/>
    <col min="8706" max="8706" width="9.875" style="35" customWidth="1"/>
    <col min="8707" max="8707" width="13.25" style="35" bestFit="1" customWidth="1"/>
    <col min="8708" max="8708" width="9.875" style="35" customWidth="1"/>
    <col min="8709" max="8709" width="13.25" style="35" bestFit="1" customWidth="1"/>
    <col min="8710" max="8710" width="9.875" style="35" customWidth="1"/>
    <col min="8711" max="8711" width="14.625" style="35" bestFit="1" customWidth="1"/>
    <col min="8712" max="8712" width="6" style="35" customWidth="1"/>
    <col min="8713" max="8713" width="17.875" style="35" bestFit="1" customWidth="1"/>
    <col min="8714" max="8715" width="10" style="35" customWidth="1"/>
    <col min="8716" max="8716" width="11.375" style="35" bestFit="1" customWidth="1"/>
    <col min="8717" max="8960" width="9" style="35"/>
    <col min="8961" max="8961" width="10.25" style="35" bestFit="1" customWidth="1"/>
    <col min="8962" max="8962" width="9.875" style="35" customWidth="1"/>
    <col min="8963" max="8963" width="13.25" style="35" bestFit="1" customWidth="1"/>
    <col min="8964" max="8964" width="9.875" style="35" customWidth="1"/>
    <col min="8965" max="8965" width="13.25" style="35" bestFit="1" customWidth="1"/>
    <col min="8966" max="8966" width="9.875" style="35" customWidth="1"/>
    <col min="8967" max="8967" width="14.625" style="35" bestFit="1" customWidth="1"/>
    <col min="8968" max="8968" width="6" style="35" customWidth="1"/>
    <col min="8969" max="8969" width="17.875" style="35" bestFit="1" customWidth="1"/>
    <col min="8970" max="8971" width="10" style="35" customWidth="1"/>
    <col min="8972" max="8972" width="11.375" style="35" bestFit="1" customWidth="1"/>
    <col min="8973" max="9216" width="9" style="35"/>
    <col min="9217" max="9217" width="10.25" style="35" bestFit="1" customWidth="1"/>
    <col min="9218" max="9218" width="9.875" style="35" customWidth="1"/>
    <col min="9219" max="9219" width="13.25" style="35" bestFit="1" customWidth="1"/>
    <col min="9220" max="9220" width="9.875" style="35" customWidth="1"/>
    <col min="9221" max="9221" width="13.25" style="35" bestFit="1" customWidth="1"/>
    <col min="9222" max="9222" width="9.875" style="35" customWidth="1"/>
    <col min="9223" max="9223" width="14.625" style="35" bestFit="1" customWidth="1"/>
    <col min="9224" max="9224" width="6" style="35" customWidth="1"/>
    <col min="9225" max="9225" width="17.875" style="35" bestFit="1" customWidth="1"/>
    <col min="9226" max="9227" width="10" style="35" customWidth="1"/>
    <col min="9228" max="9228" width="11.375" style="35" bestFit="1" customWidth="1"/>
    <col min="9229" max="9472" width="9" style="35"/>
    <col min="9473" max="9473" width="10.25" style="35" bestFit="1" customWidth="1"/>
    <col min="9474" max="9474" width="9.875" style="35" customWidth="1"/>
    <col min="9475" max="9475" width="13.25" style="35" bestFit="1" customWidth="1"/>
    <col min="9476" max="9476" width="9.875" style="35" customWidth="1"/>
    <col min="9477" max="9477" width="13.25" style="35" bestFit="1" customWidth="1"/>
    <col min="9478" max="9478" width="9.875" style="35" customWidth="1"/>
    <col min="9479" max="9479" width="14.625" style="35" bestFit="1" customWidth="1"/>
    <col min="9480" max="9480" width="6" style="35" customWidth="1"/>
    <col min="9481" max="9481" width="17.875" style="35" bestFit="1" customWidth="1"/>
    <col min="9482" max="9483" width="10" style="35" customWidth="1"/>
    <col min="9484" max="9484" width="11.375" style="35" bestFit="1" customWidth="1"/>
    <col min="9485" max="9728" width="9" style="35"/>
    <col min="9729" max="9729" width="10.25" style="35" bestFit="1" customWidth="1"/>
    <col min="9730" max="9730" width="9.875" style="35" customWidth="1"/>
    <col min="9731" max="9731" width="13.25" style="35" bestFit="1" customWidth="1"/>
    <col min="9732" max="9732" width="9.875" style="35" customWidth="1"/>
    <col min="9733" max="9733" width="13.25" style="35" bestFit="1" customWidth="1"/>
    <col min="9734" max="9734" width="9.875" style="35" customWidth="1"/>
    <col min="9735" max="9735" width="14.625" style="35" bestFit="1" customWidth="1"/>
    <col min="9736" max="9736" width="6" style="35" customWidth="1"/>
    <col min="9737" max="9737" width="17.875" style="35" bestFit="1" customWidth="1"/>
    <col min="9738" max="9739" width="10" style="35" customWidth="1"/>
    <col min="9740" max="9740" width="11.375" style="35" bestFit="1" customWidth="1"/>
    <col min="9741" max="9984" width="9" style="35"/>
    <col min="9985" max="9985" width="10.25" style="35" bestFit="1" customWidth="1"/>
    <col min="9986" max="9986" width="9.875" style="35" customWidth="1"/>
    <col min="9987" max="9987" width="13.25" style="35" bestFit="1" customWidth="1"/>
    <col min="9988" max="9988" width="9.875" style="35" customWidth="1"/>
    <col min="9989" max="9989" width="13.25" style="35" bestFit="1" customWidth="1"/>
    <col min="9990" max="9990" width="9.875" style="35" customWidth="1"/>
    <col min="9991" max="9991" width="14.625" style="35" bestFit="1" customWidth="1"/>
    <col min="9992" max="9992" width="6" style="35" customWidth="1"/>
    <col min="9993" max="9993" width="17.875" style="35" bestFit="1" customWidth="1"/>
    <col min="9994" max="9995" width="10" style="35" customWidth="1"/>
    <col min="9996" max="9996" width="11.375" style="35" bestFit="1" customWidth="1"/>
    <col min="9997" max="10240" width="9" style="35"/>
    <col min="10241" max="10241" width="10.25" style="35" bestFit="1" customWidth="1"/>
    <col min="10242" max="10242" width="9.875" style="35" customWidth="1"/>
    <col min="10243" max="10243" width="13.25" style="35" bestFit="1" customWidth="1"/>
    <col min="10244" max="10244" width="9.875" style="35" customWidth="1"/>
    <col min="10245" max="10245" width="13.25" style="35" bestFit="1" customWidth="1"/>
    <col min="10246" max="10246" width="9.875" style="35" customWidth="1"/>
    <col min="10247" max="10247" width="14.625" style="35" bestFit="1" customWidth="1"/>
    <col min="10248" max="10248" width="6" style="35" customWidth="1"/>
    <col min="10249" max="10249" width="17.875" style="35" bestFit="1" customWidth="1"/>
    <col min="10250" max="10251" width="10" style="35" customWidth="1"/>
    <col min="10252" max="10252" width="11.375" style="35" bestFit="1" customWidth="1"/>
    <col min="10253" max="10496" width="9" style="35"/>
    <col min="10497" max="10497" width="10.25" style="35" bestFit="1" customWidth="1"/>
    <col min="10498" max="10498" width="9.875" style="35" customWidth="1"/>
    <col min="10499" max="10499" width="13.25" style="35" bestFit="1" customWidth="1"/>
    <col min="10500" max="10500" width="9.875" style="35" customWidth="1"/>
    <col min="10501" max="10501" width="13.25" style="35" bestFit="1" customWidth="1"/>
    <col min="10502" max="10502" width="9.875" style="35" customWidth="1"/>
    <col min="10503" max="10503" width="14.625" style="35" bestFit="1" customWidth="1"/>
    <col min="10504" max="10504" width="6" style="35" customWidth="1"/>
    <col min="10505" max="10505" width="17.875" style="35" bestFit="1" customWidth="1"/>
    <col min="10506" max="10507" width="10" style="35" customWidth="1"/>
    <col min="10508" max="10508" width="11.375" style="35" bestFit="1" customWidth="1"/>
    <col min="10509" max="10752" width="9" style="35"/>
    <col min="10753" max="10753" width="10.25" style="35" bestFit="1" customWidth="1"/>
    <col min="10754" max="10754" width="9.875" style="35" customWidth="1"/>
    <col min="10755" max="10755" width="13.25" style="35" bestFit="1" customWidth="1"/>
    <col min="10756" max="10756" width="9.875" style="35" customWidth="1"/>
    <col min="10757" max="10757" width="13.25" style="35" bestFit="1" customWidth="1"/>
    <col min="10758" max="10758" width="9.875" style="35" customWidth="1"/>
    <col min="10759" max="10759" width="14.625" style="35" bestFit="1" customWidth="1"/>
    <col min="10760" max="10760" width="6" style="35" customWidth="1"/>
    <col min="10761" max="10761" width="17.875" style="35" bestFit="1" customWidth="1"/>
    <col min="10762" max="10763" width="10" style="35" customWidth="1"/>
    <col min="10764" max="10764" width="11.375" style="35" bestFit="1" customWidth="1"/>
    <col min="10765" max="11008" width="9" style="35"/>
    <col min="11009" max="11009" width="10.25" style="35" bestFit="1" customWidth="1"/>
    <col min="11010" max="11010" width="9.875" style="35" customWidth="1"/>
    <col min="11011" max="11011" width="13.25" style="35" bestFit="1" customWidth="1"/>
    <col min="11012" max="11012" width="9.875" style="35" customWidth="1"/>
    <col min="11013" max="11013" width="13.25" style="35" bestFit="1" customWidth="1"/>
    <col min="11014" max="11014" width="9.875" style="35" customWidth="1"/>
    <col min="11015" max="11015" width="14.625" style="35" bestFit="1" customWidth="1"/>
    <col min="11016" max="11016" width="6" style="35" customWidth="1"/>
    <col min="11017" max="11017" width="17.875" style="35" bestFit="1" customWidth="1"/>
    <col min="11018" max="11019" width="10" style="35" customWidth="1"/>
    <col min="11020" max="11020" width="11.375" style="35" bestFit="1" customWidth="1"/>
    <col min="11021" max="11264" width="9" style="35"/>
    <col min="11265" max="11265" width="10.25" style="35" bestFit="1" customWidth="1"/>
    <col min="11266" max="11266" width="9.875" style="35" customWidth="1"/>
    <col min="11267" max="11267" width="13.25" style="35" bestFit="1" customWidth="1"/>
    <col min="11268" max="11268" width="9.875" style="35" customWidth="1"/>
    <col min="11269" max="11269" width="13.25" style="35" bestFit="1" customWidth="1"/>
    <col min="11270" max="11270" width="9.875" style="35" customWidth="1"/>
    <col min="11271" max="11271" width="14.625" style="35" bestFit="1" customWidth="1"/>
    <col min="11272" max="11272" width="6" style="35" customWidth="1"/>
    <col min="11273" max="11273" width="17.875" style="35" bestFit="1" customWidth="1"/>
    <col min="11274" max="11275" width="10" style="35" customWidth="1"/>
    <col min="11276" max="11276" width="11.375" style="35" bestFit="1" customWidth="1"/>
    <col min="11277" max="11520" width="9" style="35"/>
    <col min="11521" max="11521" width="10.25" style="35" bestFit="1" customWidth="1"/>
    <col min="11522" max="11522" width="9.875" style="35" customWidth="1"/>
    <col min="11523" max="11523" width="13.25" style="35" bestFit="1" customWidth="1"/>
    <col min="11524" max="11524" width="9.875" style="35" customWidth="1"/>
    <col min="11525" max="11525" width="13.25" style="35" bestFit="1" customWidth="1"/>
    <col min="11526" max="11526" width="9.875" style="35" customWidth="1"/>
    <col min="11527" max="11527" width="14.625" style="35" bestFit="1" customWidth="1"/>
    <col min="11528" max="11528" width="6" style="35" customWidth="1"/>
    <col min="11529" max="11529" width="17.875" style="35" bestFit="1" customWidth="1"/>
    <col min="11530" max="11531" width="10" style="35" customWidth="1"/>
    <col min="11532" max="11532" width="11.375" style="35" bestFit="1" customWidth="1"/>
    <col min="11533" max="11776" width="9" style="35"/>
    <col min="11777" max="11777" width="10.25" style="35" bestFit="1" customWidth="1"/>
    <col min="11778" max="11778" width="9.875" style="35" customWidth="1"/>
    <col min="11779" max="11779" width="13.25" style="35" bestFit="1" customWidth="1"/>
    <col min="11780" max="11780" width="9.875" style="35" customWidth="1"/>
    <col min="11781" max="11781" width="13.25" style="35" bestFit="1" customWidth="1"/>
    <col min="11782" max="11782" width="9.875" style="35" customWidth="1"/>
    <col min="11783" max="11783" width="14.625" style="35" bestFit="1" customWidth="1"/>
    <col min="11784" max="11784" width="6" style="35" customWidth="1"/>
    <col min="11785" max="11785" width="17.875" style="35" bestFit="1" customWidth="1"/>
    <col min="11786" max="11787" width="10" style="35" customWidth="1"/>
    <col min="11788" max="11788" width="11.375" style="35" bestFit="1" customWidth="1"/>
    <col min="11789" max="12032" width="9" style="35"/>
    <col min="12033" max="12033" width="10.25" style="35" bestFit="1" customWidth="1"/>
    <col min="12034" max="12034" width="9.875" style="35" customWidth="1"/>
    <col min="12035" max="12035" width="13.25" style="35" bestFit="1" customWidth="1"/>
    <col min="12036" max="12036" width="9.875" style="35" customWidth="1"/>
    <col min="12037" max="12037" width="13.25" style="35" bestFit="1" customWidth="1"/>
    <col min="12038" max="12038" width="9.875" style="35" customWidth="1"/>
    <col min="12039" max="12039" width="14.625" style="35" bestFit="1" customWidth="1"/>
    <col min="12040" max="12040" width="6" style="35" customWidth="1"/>
    <col min="12041" max="12041" width="17.875" style="35" bestFit="1" customWidth="1"/>
    <col min="12042" max="12043" width="10" style="35" customWidth="1"/>
    <col min="12044" max="12044" width="11.375" style="35" bestFit="1" customWidth="1"/>
    <col min="12045" max="12288" width="9" style="35"/>
    <col min="12289" max="12289" width="10.25" style="35" bestFit="1" customWidth="1"/>
    <col min="12290" max="12290" width="9.875" style="35" customWidth="1"/>
    <col min="12291" max="12291" width="13.25" style="35" bestFit="1" customWidth="1"/>
    <col min="12292" max="12292" width="9.875" style="35" customWidth="1"/>
    <col min="12293" max="12293" width="13.25" style="35" bestFit="1" customWidth="1"/>
    <col min="12294" max="12294" width="9.875" style="35" customWidth="1"/>
    <col min="12295" max="12295" width="14.625" style="35" bestFit="1" customWidth="1"/>
    <col min="12296" max="12296" width="6" style="35" customWidth="1"/>
    <col min="12297" max="12297" width="17.875" style="35" bestFit="1" customWidth="1"/>
    <col min="12298" max="12299" width="10" style="35" customWidth="1"/>
    <col min="12300" max="12300" width="11.375" style="35" bestFit="1" customWidth="1"/>
    <col min="12301" max="12544" width="9" style="35"/>
    <col min="12545" max="12545" width="10.25" style="35" bestFit="1" customWidth="1"/>
    <col min="12546" max="12546" width="9.875" style="35" customWidth="1"/>
    <col min="12547" max="12547" width="13.25" style="35" bestFit="1" customWidth="1"/>
    <col min="12548" max="12548" width="9.875" style="35" customWidth="1"/>
    <col min="12549" max="12549" width="13.25" style="35" bestFit="1" customWidth="1"/>
    <col min="12550" max="12550" width="9.875" style="35" customWidth="1"/>
    <col min="12551" max="12551" width="14.625" style="35" bestFit="1" customWidth="1"/>
    <col min="12552" max="12552" width="6" style="35" customWidth="1"/>
    <col min="12553" max="12553" width="17.875" style="35" bestFit="1" customWidth="1"/>
    <col min="12554" max="12555" width="10" style="35" customWidth="1"/>
    <col min="12556" max="12556" width="11.375" style="35" bestFit="1" customWidth="1"/>
    <col min="12557" max="12800" width="9" style="35"/>
    <col min="12801" max="12801" width="10.25" style="35" bestFit="1" customWidth="1"/>
    <col min="12802" max="12802" width="9.875" style="35" customWidth="1"/>
    <col min="12803" max="12803" width="13.25" style="35" bestFit="1" customWidth="1"/>
    <col min="12804" max="12804" width="9.875" style="35" customWidth="1"/>
    <col min="12805" max="12805" width="13.25" style="35" bestFit="1" customWidth="1"/>
    <col min="12806" max="12806" width="9.875" style="35" customWidth="1"/>
    <col min="12807" max="12807" width="14.625" style="35" bestFit="1" customWidth="1"/>
    <col min="12808" max="12808" width="6" style="35" customWidth="1"/>
    <col min="12809" max="12809" width="17.875" style="35" bestFit="1" customWidth="1"/>
    <col min="12810" max="12811" width="10" style="35" customWidth="1"/>
    <col min="12812" max="12812" width="11.375" style="35" bestFit="1" customWidth="1"/>
    <col min="12813" max="13056" width="9" style="35"/>
    <col min="13057" max="13057" width="10.25" style="35" bestFit="1" customWidth="1"/>
    <col min="13058" max="13058" width="9.875" style="35" customWidth="1"/>
    <col min="13059" max="13059" width="13.25" style="35" bestFit="1" customWidth="1"/>
    <col min="13060" max="13060" width="9.875" style="35" customWidth="1"/>
    <col min="13061" max="13061" width="13.25" style="35" bestFit="1" customWidth="1"/>
    <col min="13062" max="13062" width="9.875" style="35" customWidth="1"/>
    <col min="13063" max="13063" width="14.625" style="35" bestFit="1" customWidth="1"/>
    <col min="13064" max="13064" width="6" style="35" customWidth="1"/>
    <col min="13065" max="13065" width="17.875" style="35" bestFit="1" customWidth="1"/>
    <col min="13066" max="13067" width="10" style="35" customWidth="1"/>
    <col min="13068" max="13068" width="11.375" style="35" bestFit="1" customWidth="1"/>
    <col min="13069" max="13312" width="9" style="35"/>
    <col min="13313" max="13313" width="10.25" style="35" bestFit="1" customWidth="1"/>
    <col min="13314" max="13314" width="9.875" style="35" customWidth="1"/>
    <col min="13315" max="13315" width="13.25" style="35" bestFit="1" customWidth="1"/>
    <col min="13316" max="13316" width="9.875" style="35" customWidth="1"/>
    <col min="13317" max="13317" width="13.25" style="35" bestFit="1" customWidth="1"/>
    <col min="13318" max="13318" width="9.875" style="35" customWidth="1"/>
    <col min="13319" max="13319" width="14.625" style="35" bestFit="1" customWidth="1"/>
    <col min="13320" max="13320" width="6" style="35" customWidth="1"/>
    <col min="13321" max="13321" width="17.875" style="35" bestFit="1" customWidth="1"/>
    <col min="13322" max="13323" width="10" style="35" customWidth="1"/>
    <col min="13324" max="13324" width="11.375" style="35" bestFit="1" customWidth="1"/>
    <col min="13325" max="13568" width="9" style="35"/>
    <col min="13569" max="13569" width="10.25" style="35" bestFit="1" customWidth="1"/>
    <col min="13570" max="13570" width="9.875" style="35" customWidth="1"/>
    <col min="13571" max="13571" width="13.25" style="35" bestFit="1" customWidth="1"/>
    <col min="13572" max="13572" width="9.875" style="35" customWidth="1"/>
    <col min="13573" max="13573" width="13.25" style="35" bestFit="1" customWidth="1"/>
    <col min="13574" max="13574" width="9.875" style="35" customWidth="1"/>
    <col min="13575" max="13575" width="14.625" style="35" bestFit="1" customWidth="1"/>
    <col min="13576" max="13576" width="6" style="35" customWidth="1"/>
    <col min="13577" max="13577" width="17.875" style="35" bestFit="1" customWidth="1"/>
    <col min="13578" max="13579" width="10" style="35" customWidth="1"/>
    <col min="13580" max="13580" width="11.375" style="35" bestFit="1" customWidth="1"/>
    <col min="13581" max="13824" width="9" style="35"/>
    <col min="13825" max="13825" width="10.25" style="35" bestFit="1" customWidth="1"/>
    <col min="13826" max="13826" width="9.875" style="35" customWidth="1"/>
    <col min="13827" max="13827" width="13.25" style="35" bestFit="1" customWidth="1"/>
    <col min="13828" max="13828" width="9.875" style="35" customWidth="1"/>
    <col min="13829" max="13829" width="13.25" style="35" bestFit="1" customWidth="1"/>
    <col min="13830" max="13830" width="9.875" style="35" customWidth="1"/>
    <col min="13831" max="13831" width="14.625" style="35" bestFit="1" customWidth="1"/>
    <col min="13832" max="13832" width="6" style="35" customWidth="1"/>
    <col min="13833" max="13833" width="17.875" style="35" bestFit="1" customWidth="1"/>
    <col min="13834" max="13835" width="10" style="35" customWidth="1"/>
    <col min="13836" max="13836" width="11.375" style="35" bestFit="1" customWidth="1"/>
    <col min="13837" max="14080" width="9" style="35"/>
    <col min="14081" max="14081" width="10.25" style="35" bestFit="1" customWidth="1"/>
    <col min="14082" max="14082" width="9.875" style="35" customWidth="1"/>
    <col min="14083" max="14083" width="13.25" style="35" bestFit="1" customWidth="1"/>
    <col min="14084" max="14084" width="9.875" style="35" customWidth="1"/>
    <col min="14085" max="14085" width="13.25" style="35" bestFit="1" customWidth="1"/>
    <col min="14086" max="14086" width="9.875" style="35" customWidth="1"/>
    <col min="14087" max="14087" width="14.625" style="35" bestFit="1" customWidth="1"/>
    <col min="14088" max="14088" width="6" style="35" customWidth="1"/>
    <col min="14089" max="14089" width="17.875" style="35" bestFit="1" customWidth="1"/>
    <col min="14090" max="14091" width="10" style="35" customWidth="1"/>
    <col min="14092" max="14092" width="11.375" style="35" bestFit="1" customWidth="1"/>
    <col min="14093" max="14336" width="9" style="35"/>
    <col min="14337" max="14337" width="10.25" style="35" bestFit="1" customWidth="1"/>
    <col min="14338" max="14338" width="9.875" style="35" customWidth="1"/>
    <col min="14339" max="14339" width="13.25" style="35" bestFit="1" customWidth="1"/>
    <col min="14340" max="14340" width="9.875" style="35" customWidth="1"/>
    <col min="14341" max="14341" width="13.25" style="35" bestFit="1" customWidth="1"/>
    <col min="14342" max="14342" width="9.875" style="35" customWidth="1"/>
    <col min="14343" max="14343" width="14.625" style="35" bestFit="1" customWidth="1"/>
    <col min="14344" max="14344" width="6" style="35" customWidth="1"/>
    <col min="14345" max="14345" width="17.875" style="35" bestFit="1" customWidth="1"/>
    <col min="14346" max="14347" width="10" style="35" customWidth="1"/>
    <col min="14348" max="14348" width="11.375" style="35" bestFit="1" customWidth="1"/>
    <col min="14349" max="14592" width="9" style="35"/>
    <col min="14593" max="14593" width="10.25" style="35" bestFit="1" customWidth="1"/>
    <col min="14594" max="14594" width="9.875" style="35" customWidth="1"/>
    <col min="14595" max="14595" width="13.25" style="35" bestFit="1" customWidth="1"/>
    <col min="14596" max="14596" width="9.875" style="35" customWidth="1"/>
    <col min="14597" max="14597" width="13.25" style="35" bestFit="1" customWidth="1"/>
    <col min="14598" max="14598" width="9.875" style="35" customWidth="1"/>
    <col min="14599" max="14599" width="14.625" style="35" bestFit="1" customWidth="1"/>
    <col min="14600" max="14600" width="6" style="35" customWidth="1"/>
    <col min="14601" max="14601" width="17.875" style="35" bestFit="1" customWidth="1"/>
    <col min="14602" max="14603" width="10" style="35" customWidth="1"/>
    <col min="14604" max="14604" width="11.375" style="35" bestFit="1" customWidth="1"/>
    <col min="14605" max="14848" width="9" style="35"/>
    <col min="14849" max="14849" width="10.25" style="35" bestFit="1" customWidth="1"/>
    <col min="14850" max="14850" width="9.875" style="35" customWidth="1"/>
    <col min="14851" max="14851" width="13.25" style="35" bestFit="1" customWidth="1"/>
    <col min="14852" max="14852" width="9.875" style="35" customWidth="1"/>
    <col min="14853" max="14853" width="13.25" style="35" bestFit="1" customWidth="1"/>
    <col min="14854" max="14854" width="9.875" style="35" customWidth="1"/>
    <col min="14855" max="14855" width="14.625" style="35" bestFit="1" customWidth="1"/>
    <col min="14856" max="14856" width="6" style="35" customWidth="1"/>
    <col min="14857" max="14857" width="17.875" style="35" bestFit="1" customWidth="1"/>
    <col min="14858" max="14859" width="10" style="35" customWidth="1"/>
    <col min="14860" max="14860" width="11.375" style="35" bestFit="1" customWidth="1"/>
    <col min="14861" max="15104" width="9" style="35"/>
    <col min="15105" max="15105" width="10.25" style="35" bestFit="1" customWidth="1"/>
    <col min="15106" max="15106" width="9.875" style="35" customWidth="1"/>
    <col min="15107" max="15107" width="13.25" style="35" bestFit="1" customWidth="1"/>
    <col min="15108" max="15108" width="9.875" style="35" customWidth="1"/>
    <col min="15109" max="15109" width="13.25" style="35" bestFit="1" customWidth="1"/>
    <col min="15110" max="15110" width="9.875" style="35" customWidth="1"/>
    <col min="15111" max="15111" width="14.625" style="35" bestFit="1" customWidth="1"/>
    <col min="15112" max="15112" width="6" style="35" customWidth="1"/>
    <col min="15113" max="15113" width="17.875" style="35" bestFit="1" customWidth="1"/>
    <col min="15114" max="15115" width="10" style="35" customWidth="1"/>
    <col min="15116" max="15116" width="11.375" style="35" bestFit="1" customWidth="1"/>
    <col min="15117" max="15360" width="9" style="35"/>
    <col min="15361" max="15361" width="10.25" style="35" bestFit="1" customWidth="1"/>
    <col min="15362" max="15362" width="9.875" style="35" customWidth="1"/>
    <col min="15363" max="15363" width="13.25" style="35" bestFit="1" customWidth="1"/>
    <col min="15364" max="15364" width="9.875" style="35" customWidth="1"/>
    <col min="15365" max="15365" width="13.25" style="35" bestFit="1" customWidth="1"/>
    <col min="15366" max="15366" width="9.875" style="35" customWidth="1"/>
    <col min="15367" max="15367" width="14.625" style="35" bestFit="1" customWidth="1"/>
    <col min="15368" max="15368" width="6" style="35" customWidth="1"/>
    <col min="15369" max="15369" width="17.875" style="35" bestFit="1" customWidth="1"/>
    <col min="15370" max="15371" width="10" style="35" customWidth="1"/>
    <col min="15372" max="15372" width="11.375" style="35" bestFit="1" customWidth="1"/>
    <col min="15373" max="15616" width="9" style="35"/>
    <col min="15617" max="15617" width="10.25" style="35" bestFit="1" customWidth="1"/>
    <col min="15618" max="15618" width="9.875" style="35" customWidth="1"/>
    <col min="15619" max="15619" width="13.25" style="35" bestFit="1" customWidth="1"/>
    <col min="15620" max="15620" width="9.875" style="35" customWidth="1"/>
    <col min="15621" max="15621" width="13.25" style="35" bestFit="1" customWidth="1"/>
    <col min="15622" max="15622" width="9.875" style="35" customWidth="1"/>
    <col min="15623" max="15623" width="14.625" style="35" bestFit="1" customWidth="1"/>
    <col min="15624" max="15624" width="6" style="35" customWidth="1"/>
    <col min="15625" max="15625" width="17.875" style="35" bestFit="1" customWidth="1"/>
    <col min="15626" max="15627" width="10" style="35" customWidth="1"/>
    <col min="15628" max="15628" width="11.375" style="35" bestFit="1" customWidth="1"/>
    <col min="15629" max="15872" width="9" style="35"/>
    <col min="15873" max="15873" width="10.25" style="35" bestFit="1" customWidth="1"/>
    <col min="15874" max="15874" width="9.875" style="35" customWidth="1"/>
    <col min="15875" max="15875" width="13.25" style="35" bestFit="1" customWidth="1"/>
    <col min="15876" max="15876" width="9.875" style="35" customWidth="1"/>
    <col min="15877" max="15877" width="13.25" style="35" bestFit="1" customWidth="1"/>
    <col min="15878" max="15878" width="9.875" style="35" customWidth="1"/>
    <col min="15879" max="15879" width="14.625" style="35" bestFit="1" customWidth="1"/>
    <col min="15880" max="15880" width="6" style="35" customWidth="1"/>
    <col min="15881" max="15881" width="17.875" style="35" bestFit="1" customWidth="1"/>
    <col min="15882" max="15883" width="10" style="35" customWidth="1"/>
    <col min="15884" max="15884" width="11.375" style="35" bestFit="1" customWidth="1"/>
    <col min="15885" max="16128" width="9" style="35"/>
    <col min="16129" max="16129" width="10.25" style="35" bestFit="1" customWidth="1"/>
    <col min="16130" max="16130" width="9.875" style="35" customWidth="1"/>
    <col min="16131" max="16131" width="13.25" style="35" bestFit="1" customWidth="1"/>
    <col min="16132" max="16132" width="9.875" style="35" customWidth="1"/>
    <col min="16133" max="16133" width="13.25" style="35" bestFit="1" customWidth="1"/>
    <col min="16134" max="16134" width="9.875" style="35" customWidth="1"/>
    <col min="16135" max="16135" width="14.625" style="35" bestFit="1" customWidth="1"/>
    <col min="16136" max="16136" width="6" style="35" customWidth="1"/>
    <col min="16137" max="16137" width="17.875" style="35" bestFit="1" customWidth="1"/>
    <col min="16138" max="16139" width="10" style="35" customWidth="1"/>
    <col min="16140" max="16140" width="11.375" style="35" bestFit="1" customWidth="1"/>
    <col min="16141" max="16384" width="9" style="35"/>
  </cols>
  <sheetData>
    <row r="1" spans="1:10" ht="39.950000000000003" customHeight="1">
      <c r="A1" s="135" t="s">
        <v>138</v>
      </c>
      <c r="B1" s="135"/>
      <c r="C1" s="135"/>
      <c r="D1" s="135"/>
      <c r="E1" s="135"/>
      <c r="F1" s="135"/>
      <c r="G1" s="135"/>
      <c r="H1" s="135"/>
    </row>
    <row r="2" spans="1:10" ht="36.950000000000003" customHeight="1">
      <c r="A2" s="136" t="s">
        <v>139</v>
      </c>
      <c r="B2" s="138" t="s">
        <v>140</v>
      </c>
      <c r="C2" s="139"/>
      <c r="D2" s="138" t="s">
        <v>141</v>
      </c>
      <c r="E2" s="139"/>
      <c r="F2" s="140" t="s">
        <v>142</v>
      </c>
      <c r="G2" s="141"/>
      <c r="H2" s="136" t="s">
        <v>143</v>
      </c>
      <c r="J2" s="36"/>
    </row>
    <row r="3" spans="1:10" ht="36.950000000000003" customHeight="1" thickBot="1">
      <c r="A3" s="137"/>
      <c r="B3" s="37" t="s">
        <v>144</v>
      </c>
      <c r="C3" s="37" t="s">
        <v>145</v>
      </c>
      <c r="D3" s="37" t="s">
        <v>144</v>
      </c>
      <c r="E3" s="37" t="s">
        <v>145</v>
      </c>
      <c r="F3" s="37" t="s">
        <v>144</v>
      </c>
      <c r="G3" s="37" t="s">
        <v>145</v>
      </c>
      <c r="H3" s="137"/>
      <c r="J3" s="38"/>
    </row>
    <row r="4" spans="1:10" ht="39.950000000000003" customHeight="1" thickTop="1">
      <c r="A4" s="39" t="s">
        <v>146</v>
      </c>
      <c r="B4" s="39">
        <f t="shared" ref="B4:G4" si="0">SUM(B$5:B$16)</f>
        <v>80</v>
      </c>
      <c r="C4" s="40">
        <f t="shared" si="0"/>
        <v>23377</v>
      </c>
      <c r="D4" s="39">
        <f t="shared" si="0"/>
        <v>33</v>
      </c>
      <c r="E4" s="40">
        <f t="shared" si="0"/>
        <v>4096</v>
      </c>
      <c r="F4" s="39">
        <f t="shared" si="0"/>
        <v>113</v>
      </c>
      <c r="G4" s="40">
        <f t="shared" si="0"/>
        <v>27473</v>
      </c>
      <c r="H4" s="41"/>
      <c r="J4" s="38"/>
    </row>
    <row r="5" spans="1:10" ht="33.950000000000003" customHeight="1">
      <c r="A5" s="42" t="s">
        <v>147</v>
      </c>
      <c r="B5" s="42">
        <f>SUMPRODUCT((용지조서!$Q$3:$Q$116=$B$2)*(용지조서!$F$3:$F$116=$A5))</f>
        <v>13</v>
      </c>
      <c r="C5" s="42">
        <f>SUMPRODUCT((용지조서!$Q$3:$Q$116=$B$2)*(용지조서!$F$3:$F$116=$A5)*(용지조서!$H$3:$H$116))</f>
        <v>310</v>
      </c>
      <c r="D5" s="42">
        <f>SUMPRODUCT((용지조서!$Q$3:$Q$116=$D$2)*(용지조서!$F$3:$F$116=$A5))</f>
        <v>14</v>
      </c>
      <c r="E5" s="42">
        <f>SUMPRODUCT((용지조서!$Q$3:$Q$116=$D$2)*(용지조서!$F$3:$F$116=$A5)*(용지조서!$H$3:$H$116))</f>
        <v>2587</v>
      </c>
      <c r="F5" s="43">
        <f>B5+D5</f>
        <v>27</v>
      </c>
      <c r="G5" s="44">
        <f>C5+E5</f>
        <v>2897</v>
      </c>
      <c r="H5" s="45"/>
      <c r="J5" s="36"/>
    </row>
    <row r="6" spans="1:10" ht="33.950000000000003" customHeight="1">
      <c r="A6" s="42" t="s">
        <v>148</v>
      </c>
      <c r="B6" s="42">
        <f>SUMPRODUCT((용지조서!$Q$3:$Q$116=$B$2)*(용지조서!$F$3:$F$116=$A6))</f>
        <v>3</v>
      </c>
      <c r="C6" s="42">
        <f>SUMPRODUCT((용지조서!$Q$3:$Q$116=$B$2)*(용지조서!$F$3:$F$116=$A6)*(용지조서!$H$3:$H$116))</f>
        <v>27</v>
      </c>
      <c r="D6" s="42">
        <f>SUMPRODUCT((용지조서!$Q$3:$Q$116=$D$2)*(용지조서!$F$3:$F$116=$A6))</f>
        <v>7</v>
      </c>
      <c r="E6" s="42">
        <f>SUMPRODUCT((용지조서!$Q$3:$Q$116=$D$2)*(용지조서!$F$3:$F$116=$A6)*(용지조서!$H$3:$H$116))</f>
        <v>712</v>
      </c>
      <c r="F6" s="43">
        <f t="shared" ref="F6:G16" si="1">B6+D6</f>
        <v>10</v>
      </c>
      <c r="G6" s="44">
        <f t="shared" si="1"/>
        <v>739</v>
      </c>
      <c r="H6" s="45"/>
      <c r="J6" s="36"/>
    </row>
    <row r="7" spans="1:10" ht="33.950000000000003" hidden="1" customHeight="1">
      <c r="A7" s="42" t="s">
        <v>149</v>
      </c>
      <c r="B7" s="42">
        <f>SUMPRODUCT((용지조서!$Q$3:$Q$116=$B$2)*(용지조서!$F$3:$F$116=$A7))</f>
        <v>0</v>
      </c>
      <c r="C7" s="42">
        <f>SUMPRODUCT((용지조서!$Q$3:$Q$116=$B$2)*(용지조서!$F$3:$F$116=$A7)*(용지조서!$H$3:$H$116))</f>
        <v>0</v>
      </c>
      <c r="D7" s="42">
        <f>SUMPRODUCT((용지조서!$Q$3:$Q$116=$D$2)*(용지조서!$F$3:$F$116=$A7))</f>
        <v>0</v>
      </c>
      <c r="E7" s="42">
        <f>SUMPRODUCT((용지조서!$Q$3:$Q$116=$D$2)*(용지조서!$F$3:$F$116=$A7)*(용지조서!$H$3:$H$116))</f>
        <v>0</v>
      </c>
      <c r="F7" s="43">
        <f t="shared" si="1"/>
        <v>0</v>
      </c>
      <c r="G7" s="44">
        <f>C7+E7</f>
        <v>0</v>
      </c>
      <c r="H7" s="45"/>
      <c r="J7" s="38"/>
    </row>
    <row r="8" spans="1:10" ht="33.950000000000003" customHeight="1">
      <c r="A8" s="42" t="s">
        <v>150</v>
      </c>
      <c r="B8" s="42">
        <f>SUMPRODUCT((용지조서!$Q$3:$Q$116=$B$2)*(용지조서!$F$3:$F$116=$A8))</f>
        <v>45</v>
      </c>
      <c r="C8" s="42">
        <f>SUMPRODUCT((용지조서!$Q$3:$Q$116=$B$2)*(용지조서!$F$3:$F$116=$A8)*(용지조서!$H$3:$H$116))</f>
        <v>3508</v>
      </c>
      <c r="D8" s="42">
        <f>SUMPRODUCT((용지조서!$Q$3:$Q$116=$D$2)*(용지조서!$F$3:$F$116=$A8))</f>
        <v>6</v>
      </c>
      <c r="E8" s="42">
        <f>SUMPRODUCT((용지조서!$Q$3:$Q$116=$D$2)*(용지조서!$F$3:$F$116=$A8)*(용지조서!$H$3:$H$116))</f>
        <v>564</v>
      </c>
      <c r="F8" s="43">
        <f t="shared" si="1"/>
        <v>51</v>
      </c>
      <c r="G8" s="44">
        <f t="shared" si="1"/>
        <v>4072</v>
      </c>
      <c r="H8" s="45"/>
      <c r="J8" s="38"/>
    </row>
    <row r="9" spans="1:10" ht="33.950000000000003" customHeight="1">
      <c r="A9" s="42" t="s">
        <v>151</v>
      </c>
      <c r="B9" s="42">
        <f>SUMPRODUCT((용지조서!$Q$3:$Q$116=$B$2)*(용지조서!$F$3:$F$116=$A9))</f>
        <v>1</v>
      </c>
      <c r="C9" s="42">
        <f>SUMPRODUCT((용지조서!$Q$3:$Q$116=$B$2)*(용지조서!$F$3:$F$116=$A9)*(용지조서!$H$3:$H$116))</f>
        <v>128</v>
      </c>
      <c r="D9" s="42">
        <f>SUMPRODUCT((용지조서!$Q$3:$Q$116=$D$2)*(용지조서!$F$3:$F$116=$A9))</f>
        <v>2</v>
      </c>
      <c r="E9" s="42">
        <f>SUMPRODUCT((용지조서!$Q$3:$Q$116=$D$2)*(용지조서!$F$3:$F$116=$A9)*(용지조서!$H$3:$H$116))</f>
        <v>5</v>
      </c>
      <c r="F9" s="43">
        <f t="shared" si="1"/>
        <v>3</v>
      </c>
      <c r="G9" s="44">
        <f t="shared" si="1"/>
        <v>133</v>
      </c>
      <c r="H9" s="45"/>
      <c r="J9" s="38"/>
    </row>
    <row r="10" spans="1:10" ht="33.950000000000003" customHeight="1">
      <c r="A10" s="42" t="s">
        <v>152</v>
      </c>
      <c r="B10" s="42">
        <f>SUMPRODUCT((용지조서!$Q$3:$Q$116=$B$2)*(용지조서!$F$3:$F$116=$A10))</f>
        <v>18</v>
      </c>
      <c r="C10" s="42">
        <f>SUMPRODUCT((용지조서!$Q$3:$Q$116=$B$2)*(용지조서!$F$3:$F$116=$A10)*(용지조서!$H$3:$H$116))</f>
        <v>19404</v>
      </c>
      <c r="D10" s="42">
        <f>SUMPRODUCT((용지조서!$Q$3:$Q$116=$D$2)*(용지조서!$F$3:$F$116=$A10))</f>
        <v>3</v>
      </c>
      <c r="E10" s="42">
        <f>SUMPRODUCT((용지조서!$Q$3:$Q$116=$D$2)*(용지조서!$F$3:$F$116=$A10)*(용지조서!$H$3:$H$116))</f>
        <v>162</v>
      </c>
      <c r="F10" s="43">
        <f t="shared" si="1"/>
        <v>21</v>
      </c>
      <c r="G10" s="44">
        <f t="shared" si="1"/>
        <v>19566</v>
      </c>
      <c r="H10" s="45"/>
      <c r="J10" s="36"/>
    </row>
    <row r="11" spans="1:10" ht="33.950000000000003" customHeight="1">
      <c r="A11" s="42" t="s">
        <v>231</v>
      </c>
      <c r="B11" s="42">
        <f>SUMPRODUCT((용지조서!$Q$3:$Q$116=$B$2)*(용지조서!$F$3:$F$116=$A11))</f>
        <v>0</v>
      </c>
      <c r="C11" s="42">
        <f>SUMPRODUCT((용지조서!$Q$3:$Q$116=$B$2)*(용지조서!$F$3:$F$116=$A11)*(용지조서!$H$3:$H$116))</f>
        <v>0</v>
      </c>
      <c r="D11" s="42">
        <f>SUMPRODUCT((용지조서!$Q$3:$Q$116=$D$2)*(용지조서!$F$3:$F$116=$A11))</f>
        <v>1</v>
      </c>
      <c r="E11" s="42">
        <f>SUMPRODUCT((용지조서!$Q$3:$Q$116=$D$2)*(용지조서!$F$3:$F$116=$A11)*(용지조서!$H$3:$H$116))</f>
        <v>66</v>
      </c>
      <c r="F11" s="43">
        <f t="shared" si="1"/>
        <v>1</v>
      </c>
      <c r="G11" s="44">
        <f t="shared" si="1"/>
        <v>66</v>
      </c>
      <c r="H11" s="45"/>
      <c r="J11" s="38"/>
    </row>
    <row r="12" spans="1:10" ht="33.950000000000003" hidden="1" customHeight="1">
      <c r="A12" s="42" t="s">
        <v>153</v>
      </c>
      <c r="B12" s="42">
        <f>SUMPRODUCT((용지조서!$Q$3:$Q$116=$B$2)*(용지조서!$F$3:$F$116=$A12))</f>
        <v>0</v>
      </c>
      <c r="C12" s="42">
        <f>SUMPRODUCT((용지조서!$Q$3:$Q$116=$B$2)*(용지조서!$F$3:$F$116=$A12)*(용지조서!$H$3:$H$116))</f>
        <v>0</v>
      </c>
      <c r="D12" s="42">
        <f>SUMPRODUCT((용지조서!$Q$3:$Q$116=$D$2)*(용지조서!$F$3:$F$116=$A12))</f>
        <v>0</v>
      </c>
      <c r="E12" s="42">
        <f>SUMPRODUCT((용지조서!$Q$3:$Q$116=$D$2)*(용지조서!$F$3:$F$116=$A12)*(용지조서!$H$3:$H$116))</f>
        <v>0</v>
      </c>
      <c r="F12" s="43">
        <f t="shared" si="1"/>
        <v>0</v>
      </c>
      <c r="G12" s="44">
        <f>C12+E12</f>
        <v>0</v>
      </c>
      <c r="H12" s="45"/>
      <c r="J12" s="38"/>
    </row>
    <row r="13" spans="1:10" ht="33.950000000000003" hidden="1" customHeight="1">
      <c r="A13" s="42" t="s">
        <v>232</v>
      </c>
      <c r="B13" s="42">
        <f>SUMPRODUCT((용지조서!$Q$3:$Q$116=$B$2)*(용지조서!$F$3:$F$116=$A13))</f>
        <v>0</v>
      </c>
      <c r="C13" s="42">
        <f>SUMPRODUCT((용지조서!$Q$3:$Q$116=$B$2)*(용지조서!$F$3:$F$116=$A13)*(용지조서!$H$3:$H$116))</f>
        <v>0</v>
      </c>
      <c r="D13" s="42">
        <f>SUMPRODUCT((용지조서!$Q$3:$Q$116=$D$2)*(용지조서!$F$3:$F$116=$A13))</f>
        <v>0</v>
      </c>
      <c r="E13" s="42">
        <f>SUMPRODUCT((용지조서!$Q$3:$Q$116=$D$2)*(용지조서!$F$3:$F$116=$A13)*(용지조서!$H$3:$H$116))</f>
        <v>0</v>
      </c>
      <c r="F13" s="43">
        <f t="shared" si="1"/>
        <v>0</v>
      </c>
      <c r="G13" s="44">
        <f t="shared" si="1"/>
        <v>0</v>
      </c>
      <c r="H13" s="45"/>
      <c r="J13" s="38"/>
    </row>
    <row r="14" spans="1:10" ht="33.950000000000003" hidden="1" customHeight="1">
      <c r="A14" s="42" t="s">
        <v>154</v>
      </c>
      <c r="B14" s="42">
        <f>SUMPRODUCT((용지조서!$Q$3:$Q$116=$B$2)*(용지조서!$F$3:$F$116=$A14))</f>
        <v>0</v>
      </c>
      <c r="C14" s="42">
        <f>SUMPRODUCT((용지조서!$Q$3:$Q$116=$B$2)*(용지조서!$F$3:$F$116=$A14)*(용지조서!$H$3:$H$116))</f>
        <v>0</v>
      </c>
      <c r="D14" s="42">
        <f>SUMPRODUCT((용지조서!$Q$3:$Q$116=$D$2)*(용지조서!$F$3:$F$116=$A14))</f>
        <v>0</v>
      </c>
      <c r="E14" s="42">
        <f>SUMPRODUCT((용지조서!$Q$3:$Q$116=$D$2)*(용지조서!$F$3:$F$116=$A14)*(용지조서!$H$3:$H$116))</f>
        <v>0</v>
      </c>
      <c r="F14" s="43">
        <f t="shared" si="1"/>
        <v>0</v>
      </c>
      <c r="G14" s="44">
        <f t="shared" si="1"/>
        <v>0</v>
      </c>
      <c r="H14" s="45"/>
      <c r="J14" s="38"/>
    </row>
    <row r="15" spans="1:10" ht="33.950000000000003" hidden="1" customHeight="1">
      <c r="A15" s="42" t="s">
        <v>155</v>
      </c>
      <c r="B15" s="42">
        <f>SUMPRODUCT((용지조서!$Q$3:$Q$116=$B$2)*(용지조서!$F$3:$F$116=$A15))</f>
        <v>0</v>
      </c>
      <c r="C15" s="42">
        <f>SUMPRODUCT((용지조서!$Q$3:$Q$116=$B$2)*(용지조서!$F$3:$F$116=$A15)*(용지조서!$H$3:$H$116))</f>
        <v>0</v>
      </c>
      <c r="D15" s="42">
        <f>SUMPRODUCT((용지조서!$Q$3:$Q$116=$D$2)*(용지조서!$F$3:$F$116=$A15))</f>
        <v>0</v>
      </c>
      <c r="E15" s="42">
        <f>SUMPRODUCT((용지조서!$Q$3:$Q$116=$D$2)*(용지조서!$F$3:$F$116=$A15)*(용지조서!$H$3:$H$116))</f>
        <v>0</v>
      </c>
      <c r="F15" s="43">
        <f t="shared" si="1"/>
        <v>0</v>
      </c>
      <c r="G15" s="44">
        <f t="shared" si="1"/>
        <v>0</v>
      </c>
      <c r="H15" s="45"/>
      <c r="J15" s="38"/>
    </row>
    <row r="16" spans="1:10" ht="33.950000000000003" hidden="1" customHeight="1">
      <c r="A16" s="42" t="s">
        <v>156</v>
      </c>
      <c r="B16" s="42">
        <f>SUMPRODUCT((용지조서!$Q$3:$Q$116=$B$2)*(용지조서!$F$3:$F$116=$A16))</f>
        <v>0</v>
      </c>
      <c r="C16" s="42">
        <f>SUMPRODUCT((용지조서!$Q$3:$Q$116=$B$2)*(용지조서!$F$3:$F$116=$A16)*(용지조서!$H$3:$H$116))</f>
        <v>0</v>
      </c>
      <c r="D16" s="42">
        <f>SUMPRODUCT((용지조서!$Q$3:$Q$116=$D$2)*(용지조서!$F$3:$F$116=$A16))</f>
        <v>0</v>
      </c>
      <c r="E16" s="42">
        <f>SUMPRODUCT((용지조서!$Q$3:$Q$116=$D$2)*(용지조서!$F$3:$F$116=$A16)*(용지조서!$H$3:$H$116))</f>
        <v>0</v>
      </c>
      <c r="F16" s="43">
        <f t="shared" si="1"/>
        <v>0</v>
      </c>
      <c r="G16" s="44">
        <f t="shared" si="1"/>
        <v>0</v>
      </c>
      <c r="H16" s="45"/>
      <c r="J16" s="38"/>
    </row>
    <row r="17" spans="1:10" ht="33.950000000000003" hidden="1" customHeight="1">
      <c r="A17" s="46"/>
      <c r="B17" s="46"/>
      <c r="C17" s="46"/>
      <c r="D17" s="134" t="s">
        <v>213</v>
      </c>
      <c r="E17" s="134"/>
      <c r="F17" s="134" t="s">
        <v>214</v>
      </c>
      <c r="G17" s="134"/>
      <c r="J17" s="38"/>
    </row>
    <row r="18" spans="1:10" ht="33.950000000000003" hidden="1" customHeight="1">
      <c r="A18" s="35"/>
      <c r="D18" s="133">
        <f>용지조서!V117</f>
        <v>268526400</v>
      </c>
      <c r="E18" s="133"/>
      <c r="F18" s="133">
        <f>용지조서!W117</f>
        <v>161115840</v>
      </c>
      <c r="G18" s="133"/>
      <c r="J18" s="38"/>
    </row>
    <row r="19" spans="1:10" ht="33.950000000000003" hidden="1" customHeight="1">
      <c r="A19" s="35"/>
      <c r="B19" s="35"/>
      <c r="C19" s="35"/>
      <c r="D19" s="134" t="s">
        <v>215</v>
      </c>
      <c r="E19" s="134"/>
      <c r="F19" s="134" t="s">
        <v>216</v>
      </c>
      <c r="G19" s="134"/>
    </row>
    <row r="20" spans="1:10" ht="33.950000000000003" hidden="1" customHeight="1">
      <c r="A20" s="35"/>
      <c r="B20" s="35"/>
      <c r="C20" s="35"/>
      <c r="D20" s="133">
        <f>D18/2</f>
        <v>134263200</v>
      </c>
      <c r="E20" s="133"/>
      <c r="F20" s="133">
        <f>F18/2</f>
        <v>80557920</v>
      </c>
      <c r="G20" s="133"/>
    </row>
    <row r="21" spans="1:10" ht="33.950000000000003" customHeight="1">
      <c r="A21" s="35"/>
      <c r="B21" s="35"/>
      <c r="C21" s="35"/>
      <c r="D21" s="35"/>
      <c r="E21" s="35"/>
      <c r="F21" s="35"/>
      <c r="G21" s="35"/>
    </row>
    <row r="22" spans="1:10" ht="33.950000000000003" customHeight="1">
      <c r="A22" s="35"/>
      <c r="B22" s="35"/>
      <c r="C22" s="35"/>
      <c r="D22" s="35"/>
      <c r="E22" s="35"/>
      <c r="F22" s="35"/>
      <c r="G22" s="35"/>
    </row>
    <row r="23" spans="1:10" ht="33.950000000000003" customHeight="1">
      <c r="A23" s="35"/>
      <c r="B23" s="35"/>
      <c r="C23" s="35"/>
      <c r="D23" s="35"/>
      <c r="E23" s="35"/>
      <c r="F23" s="35"/>
      <c r="G23" s="35"/>
    </row>
    <row r="24" spans="1:10" ht="33.950000000000003" customHeight="1">
      <c r="A24" s="35"/>
      <c r="B24" s="35"/>
      <c r="C24" s="35"/>
      <c r="D24" s="35"/>
      <c r="E24" s="35"/>
      <c r="F24" s="35"/>
      <c r="G24" s="35"/>
    </row>
    <row r="25" spans="1:10" ht="33.950000000000003" customHeight="1">
      <c r="A25" s="35"/>
      <c r="B25" s="35"/>
      <c r="C25" s="35"/>
      <c r="D25" s="35"/>
      <c r="E25" s="35"/>
      <c r="F25" s="35"/>
      <c r="G25" s="35"/>
    </row>
    <row r="26" spans="1:10" ht="33.950000000000003" customHeight="1">
      <c r="A26" s="35"/>
      <c r="B26" s="35"/>
      <c r="C26" s="35"/>
      <c r="D26" s="35"/>
      <c r="E26" s="35"/>
      <c r="F26" s="35"/>
      <c r="G26" s="35"/>
    </row>
    <row r="27" spans="1:10" ht="33.950000000000003" customHeight="1">
      <c r="A27" s="35"/>
      <c r="B27" s="35"/>
      <c r="C27" s="35"/>
      <c r="D27" s="35"/>
      <c r="E27" s="35"/>
      <c r="F27" s="35"/>
      <c r="G27" s="35"/>
    </row>
    <row r="28" spans="1:10" ht="33.950000000000003" customHeight="1">
      <c r="A28" s="35"/>
      <c r="B28" s="35"/>
      <c r="C28" s="35"/>
      <c r="D28" s="35"/>
      <c r="E28" s="35"/>
      <c r="F28" s="35"/>
      <c r="G28" s="35"/>
    </row>
    <row r="29" spans="1:10" ht="33.950000000000003" customHeight="1">
      <c r="A29" s="35"/>
      <c r="B29" s="35"/>
      <c r="C29" s="35"/>
      <c r="D29" s="35"/>
      <c r="E29" s="35"/>
      <c r="F29" s="35"/>
      <c r="G29" s="35"/>
    </row>
    <row r="30" spans="1:10" ht="33.950000000000003" customHeight="1">
      <c r="A30" s="35"/>
      <c r="B30" s="35"/>
      <c r="C30" s="35"/>
      <c r="D30" s="35"/>
      <c r="E30" s="35"/>
      <c r="F30" s="35"/>
      <c r="G30" s="35"/>
    </row>
    <row r="31" spans="1:10" ht="33.950000000000003" customHeight="1">
      <c r="A31" s="35"/>
      <c r="B31" s="35"/>
      <c r="C31" s="35"/>
      <c r="D31" s="35"/>
      <c r="E31" s="35"/>
      <c r="F31" s="35"/>
      <c r="G31" s="35"/>
    </row>
    <row r="32" spans="1:10" ht="33.950000000000003" customHeight="1">
      <c r="A32" s="35"/>
      <c r="B32" s="35"/>
      <c r="C32" s="35"/>
      <c r="D32" s="35"/>
      <c r="E32" s="35"/>
      <c r="F32" s="35"/>
      <c r="G32" s="35"/>
    </row>
    <row r="33" spans="1:7" ht="33.950000000000003" customHeight="1">
      <c r="A33" s="35"/>
      <c r="B33" s="35"/>
      <c r="C33" s="35"/>
      <c r="D33" s="35"/>
      <c r="E33" s="35"/>
      <c r="F33" s="35"/>
      <c r="G33" s="35"/>
    </row>
    <row r="34" spans="1:7" ht="33.950000000000003" customHeight="1">
      <c r="A34" s="35"/>
      <c r="B34" s="35"/>
      <c r="C34" s="35"/>
      <c r="D34" s="35"/>
      <c r="E34" s="35"/>
      <c r="F34" s="35"/>
      <c r="G34" s="35"/>
    </row>
    <row r="35" spans="1:7" ht="33.950000000000003" customHeight="1">
      <c r="A35" s="35"/>
      <c r="B35" s="35"/>
      <c r="C35" s="35"/>
      <c r="D35" s="35"/>
      <c r="E35" s="35"/>
      <c r="F35" s="35"/>
      <c r="G35" s="35"/>
    </row>
    <row r="36" spans="1:7" ht="33.950000000000003" customHeight="1">
      <c r="A36" s="35"/>
      <c r="B36" s="35"/>
      <c r="C36" s="35"/>
      <c r="D36" s="35"/>
      <c r="E36" s="35"/>
      <c r="F36" s="35"/>
      <c r="G36" s="35"/>
    </row>
    <row r="37" spans="1:7" ht="33.950000000000003" customHeight="1">
      <c r="A37" s="35"/>
      <c r="B37" s="35"/>
      <c r="C37" s="35"/>
      <c r="D37" s="35"/>
      <c r="E37" s="35"/>
      <c r="F37" s="35"/>
      <c r="G37" s="35"/>
    </row>
    <row r="38" spans="1:7" ht="33.950000000000003" customHeight="1">
      <c r="A38" s="35"/>
      <c r="B38" s="35"/>
      <c r="C38" s="35"/>
      <c r="D38" s="35"/>
      <c r="E38" s="35"/>
      <c r="F38" s="35"/>
      <c r="G38" s="35"/>
    </row>
    <row r="39" spans="1:7" ht="33.950000000000003" customHeight="1">
      <c r="A39" s="35"/>
      <c r="B39" s="35"/>
      <c r="C39" s="35"/>
      <c r="D39" s="35"/>
      <c r="E39" s="35"/>
      <c r="F39" s="35"/>
      <c r="G39" s="35"/>
    </row>
    <row r="40" spans="1:7" ht="33.950000000000003" customHeight="1">
      <c r="A40" s="35"/>
      <c r="B40" s="35"/>
      <c r="C40" s="35"/>
      <c r="D40" s="35"/>
      <c r="E40" s="35"/>
      <c r="F40" s="35"/>
      <c r="G40" s="35"/>
    </row>
    <row r="41" spans="1:7" ht="33.950000000000003" customHeight="1">
      <c r="A41" s="35"/>
      <c r="B41" s="35"/>
      <c r="C41" s="35"/>
      <c r="D41" s="35"/>
      <c r="E41" s="35"/>
      <c r="F41" s="35"/>
      <c r="G41" s="35"/>
    </row>
    <row r="42" spans="1:7" ht="33.950000000000003" customHeight="1">
      <c r="A42" s="35"/>
      <c r="B42" s="35"/>
      <c r="C42" s="35"/>
      <c r="D42" s="35"/>
      <c r="E42" s="35"/>
      <c r="F42" s="35"/>
      <c r="G42" s="35"/>
    </row>
    <row r="43" spans="1:7" ht="33.950000000000003" customHeight="1">
      <c r="A43" s="35"/>
      <c r="B43" s="35"/>
      <c r="C43" s="35"/>
      <c r="D43" s="35"/>
      <c r="E43" s="35"/>
      <c r="F43" s="35"/>
      <c r="G43" s="35"/>
    </row>
    <row r="44" spans="1:7" ht="33.950000000000003" customHeight="1">
      <c r="A44" s="35"/>
      <c r="B44" s="35"/>
      <c r="C44" s="35"/>
      <c r="D44" s="35"/>
      <c r="E44" s="35"/>
      <c r="F44" s="35"/>
      <c r="G44" s="35"/>
    </row>
    <row r="45" spans="1:7" ht="33.950000000000003" customHeight="1">
      <c r="A45" s="35"/>
      <c r="B45" s="35"/>
      <c r="C45" s="35"/>
      <c r="D45" s="35"/>
      <c r="E45" s="35"/>
      <c r="F45" s="35"/>
      <c r="G45" s="35"/>
    </row>
    <row r="46" spans="1:7" ht="33.950000000000003" customHeight="1">
      <c r="A46" s="35"/>
      <c r="B46" s="35"/>
      <c r="C46" s="35"/>
      <c r="D46" s="35"/>
      <c r="E46" s="35"/>
      <c r="F46" s="35"/>
      <c r="G46" s="35"/>
    </row>
    <row r="47" spans="1:7" ht="33.950000000000003" customHeight="1">
      <c r="A47" s="35"/>
      <c r="B47" s="35"/>
      <c r="C47" s="35"/>
      <c r="D47" s="35"/>
      <c r="E47" s="35"/>
      <c r="F47" s="35"/>
      <c r="G47" s="35"/>
    </row>
    <row r="48" spans="1:7" ht="33.950000000000003" customHeight="1">
      <c r="A48" s="35"/>
      <c r="B48" s="35"/>
      <c r="C48" s="35"/>
      <c r="D48" s="35"/>
      <c r="E48" s="35"/>
      <c r="F48" s="35"/>
      <c r="G48" s="35"/>
    </row>
    <row r="49" spans="1:7" ht="33.950000000000003" customHeight="1">
      <c r="A49" s="35"/>
      <c r="B49" s="35"/>
      <c r="C49" s="35"/>
      <c r="D49" s="35"/>
      <c r="E49" s="35"/>
      <c r="F49" s="35"/>
      <c r="G49" s="35"/>
    </row>
    <row r="50" spans="1:7" ht="33.950000000000003" customHeight="1">
      <c r="A50" s="35"/>
      <c r="B50" s="35"/>
      <c r="C50" s="35"/>
      <c r="D50" s="35"/>
      <c r="E50" s="35"/>
      <c r="F50" s="35"/>
      <c r="G50" s="35"/>
    </row>
    <row r="51" spans="1:7" ht="33.950000000000003" customHeight="1">
      <c r="A51" s="35"/>
      <c r="B51" s="35"/>
      <c r="C51" s="35"/>
      <c r="D51" s="35"/>
      <c r="E51" s="35"/>
      <c r="F51" s="35"/>
      <c r="G51" s="35"/>
    </row>
    <row r="52" spans="1:7" ht="33.950000000000003" customHeight="1">
      <c r="A52" s="35"/>
      <c r="B52" s="35"/>
      <c r="C52" s="35"/>
      <c r="D52" s="35"/>
      <c r="E52" s="35"/>
      <c r="F52" s="35"/>
      <c r="G52" s="35"/>
    </row>
    <row r="53" spans="1:7" ht="33.950000000000003" customHeight="1">
      <c r="A53" s="35"/>
      <c r="B53" s="35"/>
      <c r="C53" s="35"/>
      <c r="D53" s="35"/>
      <c r="E53" s="35"/>
      <c r="F53" s="35"/>
      <c r="G53" s="35"/>
    </row>
    <row r="54" spans="1:7" ht="33.950000000000003" customHeight="1">
      <c r="A54" s="35"/>
      <c r="B54" s="35"/>
      <c r="C54" s="35"/>
      <c r="D54" s="35"/>
      <c r="E54" s="35"/>
      <c r="F54" s="35"/>
      <c r="G54" s="35"/>
    </row>
    <row r="55" spans="1:7" ht="33.950000000000003" customHeight="1">
      <c r="A55" s="35"/>
      <c r="B55" s="35"/>
      <c r="C55" s="35"/>
      <c r="D55" s="35"/>
      <c r="E55" s="35"/>
      <c r="F55" s="35"/>
      <c r="G55" s="35"/>
    </row>
    <row r="56" spans="1:7" ht="33.950000000000003" customHeight="1">
      <c r="A56" s="35"/>
      <c r="B56" s="35"/>
      <c r="C56" s="35"/>
      <c r="D56" s="35"/>
      <c r="E56" s="35"/>
      <c r="F56" s="35"/>
      <c r="G56" s="35"/>
    </row>
    <row r="57" spans="1:7" ht="33.950000000000003" customHeight="1">
      <c r="A57" s="35"/>
      <c r="B57" s="35"/>
      <c r="C57" s="35"/>
      <c r="D57" s="35"/>
      <c r="E57" s="35"/>
      <c r="F57" s="35"/>
      <c r="G57" s="35"/>
    </row>
    <row r="58" spans="1:7" ht="33.950000000000003" customHeight="1">
      <c r="A58" s="35"/>
      <c r="B58" s="35"/>
      <c r="C58" s="35"/>
      <c r="D58" s="35"/>
      <c r="E58" s="35"/>
      <c r="F58" s="35"/>
      <c r="G58" s="35"/>
    </row>
    <row r="59" spans="1:7" ht="33.950000000000003" customHeight="1">
      <c r="A59" s="35"/>
      <c r="B59" s="35"/>
      <c r="C59" s="35"/>
      <c r="D59" s="35"/>
      <c r="E59" s="35"/>
      <c r="F59" s="35"/>
      <c r="G59" s="35"/>
    </row>
    <row r="60" spans="1:7" ht="33.950000000000003" customHeight="1">
      <c r="A60" s="35"/>
      <c r="B60" s="35"/>
      <c r="C60" s="35"/>
      <c r="D60" s="35"/>
      <c r="E60" s="35"/>
      <c r="F60" s="35"/>
      <c r="G60" s="35"/>
    </row>
    <row r="61" spans="1:7" ht="33.950000000000003" customHeight="1">
      <c r="A61" s="35"/>
      <c r="B61" s="35"/>
      <c r="C61" s="35"/>
      <c r="D61" s="35"/>
      <c r="E61" s="35"/>
      <c r="F61" s="35"/>
      <c r="G61" s="35"/>
    </row>
    <row r="62" spans="1:7" ht="33.950000000000003" customHeight="1">
      <c r="A62" s="35"/>
      <c r="B62" s="35"/>
      <c r="C62" s="35"/>
      <c r="D62" s="35"/>
      <c r="E62" s="35"/>
      <c r="F62" s="35"/>
      <c r="G62" s="35"/>
    </row>
    <row r="63" spans="1:7" ht="33.950000000000003" customHeight="1">
      <c r="A63" s="35"/>
      <c r="B63" s="35"/>
      <c r="C63" s="35"/>
      <c r="D63" s="35"/>
      <c r="E63" s="35"/>
      <c r="F63" s="35"/>
      <c r="G63" s="35"/>
    </row>
    <row r="64" spans="1:7" ht="33.950000000000003" customHeight="1">
      <c r="A64" s="35"/>
      <c r="B64" s="35"/>
      <c r="C64" s="35"/>
      <c r="D64" s="35"/>
      <c r="E64" s="35"/>
      <c r="F64" s="35"/>
      <c r="G64" s="35"/>
    </row>
    <row r="65" spans="1:7" ht="33.950000000000003" customHeight="1">
      <c r="A65" s="35"/>
      <c r="B65" s="35"/>
      <c r="C65" s="35"/>
      <c r="D65" s="35"/>
      <c r="E65" s="35"/>
      <c r="F65" s="35"/>
      <c r="G65" s="35"/>
    </row>
    <row r="66" spans="1:7" ht="33.950000000000003" customHeight="1">
      <c r="A66" s="35"/>
      <c r="B66" s="35"/>
      <c r="C66" s="35"/>
      <c r="D66" s="35"/>
      <c r="E66" s="35"/>
      <c r="F66" s="35"/>
      <c r="G66" s="35"/>
    </row>
    <row r="67" spans="1:7" ht="33.950000000000003" customHeight="1">
      <c r="A67" s="35"/>
      <c r="B67" s="35"/>
      <c r="C67" s="35"/>
      <c r="D67" s="35"/>
      <c r="E67" s="35"/>
      <c r="F67" s="35"/>
      <c r="G67" s="35"/>
    </row>
    <row r="68" spans="1:7" ht="33.950000000000003" customHeight="1">
      <c r="A68" s="35"/>
      <c r="B68" s="35"/>
      <c r="C68" s="35"/>
      <c r="D68" s="35"/>
      <c r="E68" s="35"/>
      <c r="F68" s="35"/>
      <c r="G68" s="35"/>
    </row>
    <row r="69" spans="1:7" ht="33.950000000000003" customHeight="1">
      <c r="A69" s="35"/>
      <c r="B69" s="35"/>
      <c r="C69" s="35"/>
      <c r="D69" s="35"/>
      <c r="E69" s="35"/>
      <c r="F69" s="35"/>
      <c r="G69" s="35"/>
    </row>
    <row r="70" spans="1:7" ht="33.950000000000003" customHeight="1">
      <c r="A70" s="35"/>
      <c r="B70" s="35"/>
      <c r="C70" s="35"/>
      <c r="D70" s="35"/>
      <c r="E70" s="35"/>
      <c r="F70" s="35"/>
      <c r="G70" s="35"/>
    </row>
    <row r="71" spans="1:7" ht="33.950000000000003" customHeight="1">
      <c r="A71" s="35"/>
      <c r="B71" s="35"/>
      <c r="C71" s="35"/>
      <c r="D71" s="35"/>
      <c r="E71" s="35"/>
      <c r="F71" s="35"/>
      <c r="G71" s="35"/>
    </row>
    <row r="72" spans="1:7" ht="33.950000000000003" customHeight="1">
      <c r="A72" s="35"/>
      <c r="B72" s="35"/>
      <c r="C72" s="35"/>
      <c r="D72" s="35"/>
      <c r="E72" s="35"/>
      <c r="F72" s="35"/>
      <c r="G72" s="35"/>
    </row>
    <row r="73" spans="1:7" ht="33.950000000000003" customHeight="1">
      <c r="A73" s="35"/>
      <c r="B73" s="35"/>
      <c r="C73" s="35"/>
      <c r="D73" s="35"/>
      <c r="E73" s="35"/>
      <c r="F73" s="35"/>
      <c r="G73" s="35"/>
    </row>
    <row r="74" spans="1:7" ht="33.950000000000003" customHeight="1">
      <c r="A74" s="35"/>
      <c r="B74" s="35"/>
      <c r="C74" s="35"/>
      <c r="D74" s="35"/>
      <c r="E74" s="35"/>
      <c r="F74" s="35"/>
      <c r="G74" s="35"/>
    </row>
    <row r="75" spans="1:7" ht="33.950000000000003" customHeight="1">
      <c r="A75" s="35"/>
      <c r="B75" s="35"/>
      <c r="C75" s="35"/>
      <c r="D75" s="35"/>
      <c r="E75" s="35"/>
      <c r="F75" s="35"/>
      <c r="G75" s="35"/>
    </row>
    <row r="76" spans="1:7" ht="33.950000000000003" customHeight="1">
      <c r="A76" s="35"/>
      <c r="B76" s="35"/>
      <c r="C76" s="35"/>
      <c r="D76" s="35"/>
      <c r="E76" s="35"/>
      <c r="F76" s="35"/>
      <c r="G76" s="35"/>
    </row>
    <row r="77" spans="1:7" ht="33.950000000000003" customHeight="1">
      <c r="A77" s="35"/>
      <c r="B77" s="35"/>
      <c r="C77" s="35"/>
      <c r="D77" s="35"/>
      <c r="E77" s="35"/>
      <c r="F77" s="35"/>
      <c r="G77" s="35"/>
    </row>
    <row r="78" spans="1:7" ht="33.950000000000003" customHeight="1">
      <c r="A78" s="35"/>
      <c r="B78" s="35"/>
      <c r="C78" s="35"/>
      <c r="D78" s="35"/>
      <c r="E78" s="35"/>
      <c r="F78" s="35"/>
      <c r="G78" s="35"/>
    </row>
    <row r="79" spans="1:7" ht="33.950000000000003" customHeight="1">
      <c r="A79" s="35"/>
      <c r="B79" s="35"/>
      <c r="C79" s="35"/>
      <c r="D79" s="35"/>
      <c r="E79" s="35"/>
      <c r="F79" s="35"/>
      <c r="G79" s="35"/>
    </row>
    <row r="80" spans="1:7" ht="33.950000000000003" customHeight="1">
      <c r="A80" s="35"/>
      <c r="B80" s="35"/>
      <c r="C80" s="35"/>
      <c r="D80" s="35"/>
      <c r="E80" s="35"/>
      <c r="F80" s="35"/>
      <c r="G80" s="35"/>
    </row>
    <row r="81" spans="1:7" ht="33.950000000000003" customHeight="1">
      <c r="A81" s="35"/>
      <c r="B81" s="35"/>
      <c r="C81" s="35"/>
      <c r="D81" s="35"/>
      <c r="E81" s="35"/>
      <c r="F81" s="35"/>
      <c r="G81" s="35"/>
    </row>
    <row r="82" spans="1:7" ht="33.950000000000003" customHeight="1">
      <c r="A82" s="35"/>
      <c r="B82" s="35"/>
      <c r="C82" s="35"/>
      <c r="D82" s="35"/>
      <c r="E82" s="35"/>
      <c r="F82" s="35"/>
      <c r="G82" s="35"/>
    </row>
    <row r="83" spans="1:7" ht="33.950000000000003" customHeight="1">
      <c r="A83" s="35"/>
      <c r="B83" s="35"/>
      <c r="C83" s="35"/>
      <c r="D83" s="35"/>
      <c r="E83" s="35"/>
      <c r="F83" s="35"/>
      <c r="G83" s="35"/>
    </row>
    <row r="84" spans="1:7" ht="33.950000000000003" customHeight="1">
      <c r="A84" s="35"/>
      <c r="B84" s="35"/>
      <c r="C84" s="35"/>
      <c r="D84" s="35"/>
      <c r="E84" s="35"/>
      <c r="F84" s="35"/>
      <c r="G84" s="35"/>
    </row>
    <row r="85" spans="1:7" ht="33.950000000000003" customHeight="1">
      <c r="A85" s="35"/>
      <c r="B85" s="35"/>
      <c r="C85" s="35"/>
      <c r="D85" s="35"/>
      <c r="E85" s="35"/>
      <c r="F85" s="35"/>
      <c r="G85" s="35"/>
    </row>
    <row r="86" spans="1:7" ht="33.950000000000003" customHeight="1">
      <c r="A86" s="35"/>
      <c r="B86" s="35"/>
      <c r="C86" s="35"/>
      <c r="D86" s="35"/>
      <c r="E86" s="35"/>
      <c r="F86" s="35"/>
      <c r="G86" s="35"/>
    </row>
    <row r="87" spans="1:7" ht="33.950000000000003" customHeight="1">
      <c r="A87" s="35"/>
      <c r="B87" s="35"/>
      <c r="C87" s="35"/>
      <c r="D87" s="35"/>
      <c r="E87" s="35"/>
      <c r="F87" s="35"/>
      <c r="G87" s="35"/>
    </row>
    <row r="88" spans="1:7" ht="33.950000000000003" customHeight="1">
      <c r="A88" s="35"/>
      <c r="B88" s="35"/>
      <c r="C88" s="35"/>
      <c r="D88" s="35"/>
      <c r="E88" s="35"/>
      <c r="F88" s="35"/>
      <c r="G88" s="35"/>
    </row>
    <row r="89" spans="1:7" ht="33.950000000000003" customHeight="1">
      <c r="A89" s="35"/>
      <c r="B89" s="35"/>
      <c r="C89" s="35"/>
      <c r="D89" s="35"/>
      <c r="E89" s="35"/>
      <c r="F89" s="35"/>
      <c r="G89" s="35"/>
    </row>
    <row r="90" spans="1:7" ht="33.950000000000003" customHeight="1">
      <c r="A90" s="35"/>
      <c r="B90" s="35"/>
      <c r="C90" s="35"/>
      <c r="D90" s="35"/>
      <c r="E90" s="35"/>
      <c r="F90" s="35"/>
      <c r="G90" s="35"/>
    </row>
    <row r="91" spans="1:7" ht="33.950000000000003" customHeight="1">
      <c r="A91" s="35"/>
      <c r="B91" s="35"/>
      <c r="C91" s="35"/>
      <c r="D91" s="35"/>
      <c r="E91" s="35"/>
      <c r="F91" s="35"/>
      <c r="G91" s="35"/>
    </row>
    <row r="92" spans="1:7" ht="33.950000000000003" customHeight="1">
      <c r="A92" s="35"/>
      <c r="B92" s="35"/>
      <c r="C92" s="35"/>
      <c r="D92" s="35"/>
      <c r="E92" s="35"/>
      <c r="F92" s="35"/>
      <c r="G92" s="35"/>
    </row>
    <row r="93" spans="1:7" ht="33.950000000000003" customHeight="1">
      <c r="A93" s="35"/>
      <c r="B93" s="35"/>
      <c r="C93" s="35"/>
      <c r="D93" s="35"/>
      <c r="E93" s="35"/>
      <c r="F93" s="35"/>
      <c r="G93" s="35"/>
    </row>
    <row r="94" spans="1:7" ht="33.950000000000003" customHeight="1">
      <c r="A94" s="35"/>
      <c r="B94" s="35"/>
      <c r="C94" s="35"/>
      <c r="D94" s="35"/>
      <c r="E94" s="35"/>
      <c r="F94" s="35"/>
      <c r="G94" s="35"/>
    </row>
    <row r="95" spans="1:7" ht="33.950000000000003" customHeight="1">
      <c r="A95" s="35"/>
      <c r="B95" s="35"/>
      <c r="C95" s="35"/>
      <c r="D95" s="35"/>
      <c r="E95" s="35"/>
      <c r="F95" s="35"/>
      <c r="G95" s="35"/>
    </row>
    <row r="96" spans="1:7" ht="33.950000000000003" customHeight="1">
      <c r="A96" s="35"/>
      <c r="B96" s="35"/>
      <c r="C96" s="35"/>
      <c r="D96" s="35"/>
      <c r="E96" s="35"/>
      <c r="F96" s="35"/>
      <c r="G96" s="35"/>
    </row>
    <row r="97" spans="1:7" ht="33.950000000000003" customHeight="1">
      <c r="A97" s="35"/>
      <c r="B97" s="35"/>
      <c r="C97" s="35"/>
      <c r="D97" s="35"/>
      <c r="E97" s="35"/>
      <c r="F97" s="35"/>
      <c r="G97" s="35"/>
    </row>
    <row r="98" spans="1:7" ht="33.950000000000003" customHeight="1">
      <c r="A98" s="35"/>
      <c r="B98" s="35"/>
      <c r="C98" s="35"/>
      <c r="D98" s="35"/>
      <c r="E98" s="35"/>
      <c r="F98" s="35"/>
      <c r="G98" s="35"/>
    </row>
    <row r="99" spans="1:7" ht="33.950000000000003" customHeight="1">
      <c r="A99" s="35"/>
      <c r="B99" s="35"/>
      <c r="C99" s="35"/>
      <c r="D99" s="35"/>
      <c r="E99" s="35"/>
      <c r="F99" s="35"/>
      <c r="G99" s="35"/>
    </row>
    <row r="100" spans="1:7" ht="33.950000000000003" customHeight="1">
      <c r="A100" s="35"/>
      <c r="B100" s="35"/>
      <c r="C100" s="35"/>
      <c r="D100" s="35"/>
      <c r="E100" s="35"/>
      <c r="F100" s="35"/>
      <c r="G100" s="35"/>
    </row>
    <row r="101" spans="1:7" ht="33.950000000000003" customHeight="1">
      <c r="A101" s="35"/>
      <c r="B101" s="35"/>
      <c r="C101" s="35"/>
      <c r="D101" s="35"/>
      <c r="E101" s="35"/>
      <c r="F101" s="35"/>
      <c r="G101" s="35"/>
    </row>
    <row r="102" spans="1:7" ht="33.950000000000003" customHeight="1">
      <c r="A102" s="35"/>
      <c r="B102" s="35"/>
      <c r="C102" s="35"/>
      <c r="D102" s="35"/>
      <c r="E102" s="35"/>
      <c r="F102" s="35"/>
      <c r="G102" s="35"/>
    </row>
    <row r="103" spans="1:7" ht="33.950000000000003" customHeight="1">
      <c r="A103" s="35"/>
      <c r="B103" s="35"/>
      <c r="C103" s="35"/>
      <c r="D103" s="35"/>
      <c r="E103" s="35"/>
      <c r="F103" s="35"/>
      <c r="G103" s="35"/>
    </row>
    <row r="104" spans="1:7" ht="33.950000000000003" customHeight="1">
      <c r="A104" s="35"/>
      <c r="B104" s="35"/>
      <c r="C104" s="35"/>
      <c r="D104" s="35"/>
      <c r="E104" s="35"/>
      <c r="F104" s="35"/>
      <c r="G104" s="35"/>
    </row>
    <row r="105" spans="1:7" ht="33.950000000000003" customHeight="1">
      <c r="A105" s="35"/>
      <c r="B105" s="35"/>
      <c r="C105" s="35"/>
      <c r="D105" s="35"/>
      <c r="E105" s="35"/>
      <c r="F105" s="35"/>
      <c r="G105" s="35"/>
    </row>
    <row r="106" spans="1:7" ht="33.950000000000003" customHeight="1">
      <c r="A106" s="35"/>
      <c r="B106" s="35"/>
      <c r="C106" s="35"/>
      <c r="D106" s="35"/>
      <c r="E106" s="35"/>
      <c r="F106" s="35"/>
      <c r="G106" s="35"/>
    </row>
    <row r="107" spans="1:7" ht="33.950000000000003" customHeight="1">
      <c r="A107" s="35"/>
      <c r="B107" s="35"/>
      <c r="C107" s="35"/>
      <c r="D107" s="35"/>
      <c r="E107" s="35"/>
      <c r="F107" s="35"/>
      <c r="G107" s="35"/>
    </row>
    <row r="108" spans="1:7" ht="33.950000000000003" customHeight="1">
      <c r="A108" s="35"/>
      <c r="B108" s="35"/>
      <c r="C108" s="35"/>
      <c r="D108" s="35"/>
      <c r="E108" s="35"/>
      <c r="F108" s="35"/>
      <c r="G108" s="35"/>
    </row>
    <row r="109" spans="1:7" ht="33.950000000000003" customHeight="1">
      <c r="A109" s="35"/>
      <c r="B109" s="35"/>
      <c r="C109" s="35"/>
      <c r="D109" s="35"/>
      <c r="E109" s="35"/>
      <c r="F109" s="35"/>
      <c r="G109" s="35"/>
    </row>
    <row r="110" spans="1:7" ht="33.950000000000003" customHeight="1">
      <c r="A110" s="35"/>
      <c r="B110" s="35"/>
      <c r="C110" s="35"/>
      <c r="D110" s="35"/>
      <c r="E110" s="35"/>
      <c r="F110" s="35"/>
      <c r="G110" s="35"/>
    </row>
    <row r="111" spans="1:7" ht="33.950000000000003" customHeight="1">
      <c r="A111" s="35"/>
      <c r="B111" s="35"/>
      <c r="C111" s="35"/>
      <c r="D111" s="35"/>
      <c r="E111" s="35"/>
      <c r="F111" s="35"/>
      <c r="G111" s="35"/>
    </row>
    <row r="112" spans="1:7" ht="33.950000000000003" customHeight="1">
      <c r="A112" s="35"/>
      <c r="B112" s="35"/>
      <c r="C112" s="35"/>
      <c r="D112" s="35"/>
      <c r="E112" s="35"/>
      <c r="F112" s="35"/>
      <c r="G112" s="35"/>
    </row>
    <row r="113" spans="1:7" ht="33.950000000000003" customHeight="1">
      <c r="A113" s="35"/>
      <c r="B113" s="35"/>
      <c r="C113" s="35"/>
      <c r="D113" s="35"/>
      <c r="E113" s="35"/>
      <c r="F113" s="35"/>
      <c r="G113" s="35"/>
    </row>
    <row r="114" spans="1:7" ht="33.950000000000003" customHeight="1">
      <c r="A114" s="35"/>
      <c r="B114" s="35"/>
      <c r="C114" s="35"/>
      <c r="D114" s="35"/>
      <c r="E114" s="35"/>
      <c r="F114" s="35"/>
      <c r="G114" s="35"/>
    </row>
    <row r="115" spans="1:7" ht="33.950000000000003" customHeight="1">
      <c r="A115" s="35"/>
      <c r="B115" s="35"/>
      <c r="C115" s="35"/>
      <c r="D115" s="35"/>
      <c r="E115" s="35"/>
      <c r="F115" s="35"/>
      <c r="G115" s="35"/>
    </row>
    <row r="116" spans="1:7" ht="33.950000000000003" customHeight="1">
      <c r="A116" s="35"/>
      <c r="B116" s="35"/>
      <c r="C116" s="35"/>
      <c r="D116" s="35"/>
      <c r="E116" s="35"/>
      <c r="F116" s="35"/>
      <c r="G116" s="35"/>
    </row>
    <row r="117" spans="1:7" ht="33.950000000000003" customHeight="1">
      <c r="A117" s="35"/>
      <c r="B117" s="35"/>
      <c r="C117" s="35"/>
      <c r="D117" s="35"/>
      <c r="E117" s="35"/>
      <c r="F117" s="35"/>
      <c r="G117" s="35"/>
    </row>
    <row r="118" spans="1:7" ht="33.950000000000003" customHeight="1">
      <c r="A118" s="35"/>
      <c r="B118" s="35"/>
      <c r="C118" s="35"/>
      <c r="D118" s="35"/>
      <c r="E118" s="35"/>
      <c r="F118" s="35"/>
      <c r="G118" s="35"/>
    </row>
    <row r="119" spans="1:7" ht="33.950000000000003" customHeight="1">
      <c r="A119" s="35"/>
      <c r="B119" s="35"/>
      <c r="C119" s="35"/>
      <c r="D119" s="35"/>
      <c r="E119" s="35"/>
      <c r="F119" s="35"/>
      <c r="G119" s="35"/>
    </row>
    <row r="120" spans="1:7" ht="33.950000000000003" customHeight="1">
      <c r="A120" s="35"/>
      <c r="B120" s="35"/>
      <c r="C120" s="35"/>
      <c r="D120" s="35"/>
      <c r="E120" s="35"/>
      <c r="F120" s="35"/>
      <c r="G120" s="35"/>
    </row>
    <row r="121" spans="1:7" ht="33.950000000000003" customHeight="1">
      <c r="A121" s="35"/>
      <c r="B121" s="35"/>
      <c r="C121" s="35"/>
      <c r="D121" s="35"/>
      <c r="E121" s="35"/>
      <c r="F121" s="35"/>
      <c r="G121" s="35"/>
    </row>
    <row r="122" spans="1:7" ht="33.950000000000003" customHeight="1">
      <c r="A122" s="35"/>
      <c r="B122" s="35"/>
      <c r="C122" s="35"/>
      <c r="D122" s="35"/>
      <c r="E122" s="35"/>
      <c r="F122" s="35"/>
      <c r="G122" s="35"/>
    </row>
    <row r="123" spans="1:7" ht="33.950000000000003" customHeight="1">
      <c r="A123" s="35"/>
      <c r="B123" s="35"/>
      <c r="C123" s="35"/>
      <c r="D123" s="35"/>
      <c r="E123" s="35"/>
      <c r="F123" s="35"/>
      <c r="G123" s="35"/>
    </row>
    <row r="124" spans="1:7" ht="33.950000000000003" customHeight="1">
      <c r="A124" s="35"/>
      <c r="B124" s="35"/>
      <c r="C124" s="35"/>
      <c r="D124" s="35"/>
      <c r="E124" s="35"/>
      <c r="F124" s="35"/>
      <c r="G124" s="35"/>
    </row>
    <row r="125" spans="1:7" ht="33.950000000000003" customHeight="1">
      <c r="A125" s="35"/>
      <c r="B125" s="35"/>
      <c r="C125" s="35"/>
      <c r="D125" s="35"/>
      <c r="E125" s="35"/>
      <c r="F125" s="35"/>
      <c r="G125" s="35"/>
    </row>
    <row r="126" spans="1:7" ht="33.950000000000003" customHeight="1">
      <c r="A126" s="35"/>
      <c r="B126" s="35"/>
      <c r="C126" s="35"/>
      <c r="D126" s="35"/>
      <c r="E126" s="35"/>
      <c r="F126" s="35"/>
      <c r="G126" s="35"/>
    </row>
    <row r="127" spans="1:7" ht="33.950000000000003" customHeight="1">
      <c r="A127" s="35"/>
      <c r="B127" s="35"/>
      <c r="C127" s="35"/>
      <c r="D127" s="35"/>
      <c r="E127" s="35"/>
      <c r="F127" s="35"/>
      <c r="G127" s="35"/>
    </row>
    <row r="128" spans="1:7" ht="33.950000000000003" customHeight="1">
      <c r="A128" s="35"/>
      <c r="B128" s="35"/>
      <c r="C128" s="35"/>
      <c r="D128" s="35"/>
      <c r="E128" s="35"/>
      <c r="F128" s="35"/>
      <c r="G128" s="35"/>
    </row>
    <row r="129" spans="1:7" ht="33.950000000000003" customHeight="1">
      <c r="A129" s="35"/>
      <c r="B129" s="35"/>
      <c r="C129" s="35"/>
      <c r="D129" s="35"/>
      <c r="E129" s="35"/>
      <c r="F129" s="35"/>
      <c r="G129" s="35"/>
    </row>
    <row r="130" spans="1:7" ht="33.950000000000003" customHeight="1">
      <c r="A130" s="35"/>
      <c r="B130" s="35"/>
      <c r="C130" s="35"/>
      <c r="D130" s="35"/>
      <c r="E130" s="35"/>
      <c r="F130" s="35"/>
      <c r="G130" s="35"/>
    </row>
    <row r="131" spans="1:7" ht="33.950000000000003" customHeight="1">
      <c r="A131" s="35"/>
      <c r="B131" s="35"/>
      <c r="C131" s="35"/>
      <c r="D131" s="35"/>
      <c r="E131" s="35"/>
      <c r="F131" s="35"/>
      <c r="G131" s="35"/>
    </row>
    <row r="132" spans="1:7" ht="33.950000000000003" customHeight="1">
      <c r="A132" s="35"/>
      <c r="B132" s="35"/>
      <c r="C132" s="35"/>
      <c r="D132" s="35"/>
      <c r="E132" s="35"/>
      <c r="F132" s="35"/>
      <c r="G132" s="35"/>
    </row>
    <row r="133" spans="1:7" ht="33.950000000000003" customHeight="1">
      <c r="A133" s="35"/>
      <c r="B133" s="35"/>
      <c r="C133" s="35"/>
      <c r="D133" s="35"/>
      <c r="E133" s="35"/>
      <c r="F133" s="35"/>
      <c r="G133" s="35"/>
    </row>
    <row r="134" spans="1:7" ht="33.950000000000003" customHeight="1">
      <c r="A134" s="35"/>
      <c r="B134" s="35"/>
      <c r="C134" s="35"/>
      <c r="D134" s="35"/>
      <c r="E134" s="35"/>
      <c r="F134" s="35"/>
      <c r="G134" s="35"/>
    </row>
    <row r="135" spans="1:7" ht="33.950000000000003" customHeight="1">
      <c r="A135" s="35"/>
      <c r="B135" s="35"/>
      <c r="C135" s="35"/>
      <c r="D135" s="35"/>
      <c r="E135" s="35"/>
      <c r="F135" s="35"/>
      <c r="G135" s="35"/>
    </row>
    <row r="136" spans="1:7" ht="33.950000000000003" customHeight="1">
      <c r="A136" s="35"/>
      <c r="B136" s="35"/>
      <c r="C136" s="35"/>
      <c r="D136" s="35"/>
      <c r="E136" s="35"/>
      <c r="F136" s="35"/>
      <c r="G136" s="35"/>
    </row>
    <row r="137" spans="1:7" ht="33.950000000000003" customHeight="1">
      <c r="A137" s="35"/>
      <c r="B137" s="35"/>
      <c r="C137" s="35"/>
      <c r="D137" s="35"/>
      <c r="E137" s="35"/>
      <c r="F137" s="35"/>
      <c r="G137" s="35"/>
    </row>
    <row r="138" spans="1:7" ht="33.950000000000003" customHeight="1">
      <c r="A138" s="35"/>
      <c r="B138" s="35"/>
      <c r="C138" s="35"/>
      <c r="D138" s="35"/>
      <c r="E138" s="35"/>
      <c r="F138" s="35"/>
      <c r="G138" s="35"/>
    </row>
    <row r="139" spans="1:7" ht="33.950000000000003" customHeight="1">
      <c r="A139" s="35"/>
      <c r="B139" s="35"/>
      <c r="C139" s="35"/>
      <c r="D139" s="35"/>
      <c r="E139" s="35"/>
      <c r="F139" s="35"/>
      <c r="G139" s="35"/>
    </row>
    <row r="140" spans="1:7" ht="33.950000000000003" customHeight="1">
      <c r="A140" s="35"/>
      <c r="B140" s="35"/>
      <c r="C140" s="35"/>
      <c r="D140" s="35"/>
      <c r="E140" s="35"/>
      <c r="F140" s="35"/>
      <c r="G140" s="35"/>
    </row>
    <row r="141" spans="1:7" ht="33.950000000000003" customHeight="1">
      <c r="A141" s="35"/>
      <c r="B141" s="35"/>
      <c r="C141" s="35"/>
      <c r="D141" s="35"/>
      <c r="E141" s="35"/>
      <c r="F141" s="35"/>
      <c r="G141" s="35"/>
    </row>
    <row r="142" spans="1:7" ht="33.950000000000003" customHeight="1">
      <c r="A142" s="35"/>
      <c r="B142" s="35"/>
      <c r="C142" s="35"/>
      <c r="D142" s="35"/>
      <c r="E142" s="35"/>
      <c r="F142" s="35"/>
      <c r="G142" s="35"/>
    </row>
    <row r="143" spans="1:7" ht="33.950000000000003" customHeight="1">
      <c r="A143" s="35"/>
      <c r="B143" s="35"/>
      <c r="C143" s="35"/>
      <c r="D143" s="35"/>
      <c r="E143" s="35"/>
      <c r="F143" s="35"/>
      <c r="G143" s="35"/>
    </row>
    <row r="144" spans="1:7" ht="33.950000000000003" customHeight="1">
      <c r="A144" s="35"/>
      <c r="B144" s="35"/>
      <c r="C144" s="35"/>
      <c r="D144" s="35"/>
      <c r="E144" s="35"/>
      <c r="F144" s="35"/>
      <c r="G144" s="35"/>
    </row>
    <row r="145" spans="1:7" ht="33.950000000000003" customHeight="1">
      <c r="A145" s="35"/>
      <c r="B145" s="35"/>
      <c r="C145" s="35"/>
      <c r="D145" s="35"/>
      <c r="E145" s="35"/>
      <c r="F145" s="35"/>
      <c r="G145" s="35"/>
    </row>
    <row r="146" spans="1:7" ht="33.950000000000003" customHeight="1">
      <c r="A146" s="35"/>
      <c r="B146" s="35"/>
      <c r="C146" s="35"/>
      <c r="D146" s="35"/>
      <c r="E146" s="35"/>
      <c r="F146" s="35"/>
      <c r="G146" s="35"/>
    </row>
    <row r="147" spans="1:7" ht="33.950000000000003" customHeight="1">
      <c r="A147" s="35"/>
      <c r="B147" s="35"/>
      <c r="C147" s="35"/>
      <c r="D147" s="35"/>
      <c r="E147" s="35"/>
      <c r="F147" s="35"/>
      <c r="G147" s="35"/>
    </row>
    <row r="148" spans="1:7" ht="33.950000000000003" customHeight="1">
      <c r="A148" s="35"/>
      <c r="B148" s="35"/>
      <c r="C148" s="35"/>
      <c r="D148" s="35"/>
      <c r="E148" s="35"/>
      <c r="F148" s="35"/>
      <c r="G148" s="35"/>
    </row>
    <row r="149" spans="1:7" ht="33.950000000000003" customHeight="1">
      <c r="A149" s="35"/>
      <c r="B149" s="35"/>
      <c r="C149" s="35"/>
      <c r="D149" s="35"/>
      <c r="E149" s="35"/>
      <c r="F149" s="35"/>
      <c r="G149" s="35"/>
    </row>
    <row r="150" spans="1:7" ht="33.950000000000003" customHeight="1">
      <c r="A150" s="35"/>
      <c r="B150" s="35"/>
      <c r="C150" s="35"/>
      <c r="D150" s="35"/>
      <c r="E150" s="35"/>
      <c r="F150" s="35"/>
      <c r="G150" s="35"/>
    </row>
    <row r="151" spans="1:7" ht="33.950000000000003" customHeight="1">
      <c r="A151" s="35"/>
      <c r="B151" s="35"/>
      <c r="C151" s="35"/>
      <c r="D151" s="35"/>
      <c r="E151" s="35"/>
      <c r="F151" s="35"/>
      <c r="G151" s="35"/>
    </row>
    <row r="152" spans="1:7" ht="33.950000000000003" customHeight="1">
      <c r="A152" s="35"/>
      <c r="B152" s="35"/>
      <c r="C152" s="35"/>
      <c r="D152" s="35"/>
      <c r="E152" s="35"/>
      <c r="F152" s="35"/>
      <c r="G152" s="35"/>
    </row>
    <row r="153" spans="1:7" ht="33.950000000000003" customHeight="1">
      <c r="A153" s="35"/>
      <c r="B153" s="35"/>
      <c r="C153" s="35"/>
      <c r="D153" s="35"/>
      <c r="E153" s="35"/>
      <c r="F153" s="35"/>
      <c r="G153" s="35"/>
    </row>
    <row r="154" spans="1:7" ht="33.950000000000003" customHeight="1">
      <c r="A154" s="35"/>
      <c r="B154" s="35"/>
      <c r="C154" s="35"/>
      <c r="D154" s="35"/>
      <c r="E154" s="35"/>
      <c r="F154" s="35"/>
      <c r="G154" s="35"/>
    </row>
    <row r="155" spans="1:7" ht="33.950000000000003" customHeight="1">
      <c r="A155" s="35"/>
      <c r="B155" s="35"/>
      <c r="C155" s="35"/>
      <c r="D155" s="35"/>
      <c r="E155" s="35"/>
      <c r="F155" s="35"/>
      <c r="G155" s="35"/>
    </row>
    <row r="156" spans="1:7" ht="33.950000000000003" customHeight="1">
      <c r="A156" s="35"/>
      <c r="B156" s="35"/>
      <c r="C156" s="35"/>
      <c r="D156" s="35"/>
      <c r="E156" s="35"/>
      <c r="F156" s="35"/>
      <c r="G156" s="35"/>
    </row>
    <row r="157" spans="1:7" ht="33.950000000000003" customHeight="1">
      <c r="A157" s="35"/>
      <c r="B157" s="35"/>
      <c r="C157" s="35"/>
      <c r="D157" s="35"/>
      <c r="E157" s="35"/>
      <c r="F157" s="35"/>
      <c r="G157" s="35"/>
    </row>
    <row r="158" spans="1:7" ht="33.950000000000003" customHeight="1">
      <c r="A158" s="35"/>
      <c r="B158" s="35"/>
      <c r="C158" s="35"/>
      <c r="D158" s="35"/>
      <c r="E158" s="35"/>
      <c r="F158" s="35"/>
      <c r="G158" s="35"/>
    </row>
    <row r="159" spans="1:7" ht="33.950000000000003" customHeight="1">
      <c r="A159" s="35"/>
      <c r="B159" s="35"/>
      <c r="C159" s="35"/>
      <c r="D159" s="35"/>
      <c r="E159" s="35"/>
      <c r="F159" s="35"/>
      <c r="G159" s="35"/>
    </row>
    <row r="160" spans="1:7" ht="33.950000000000003" customHeight="1">
      <c r="A160" s="35"/>
      <c r="B160" s="35"/>
      <c r="C160" s="35"/>
      <c r="D160" s="35"/>
      <c r="E160" s="35"/>
      <c r="F160" s="35"/>
      <c r="G160" s="35"/>
    </row>
    <row r="161" spans="1:7" ht="33.950000000000003" customHeight="1">
      <c r="A161" s="35"/>
      <c r="B161" s="35"/>
      <c r="C161" s="35"/>
      <c r="D161" s="35"/>
      <c r="E161" s="35"/>
      <c r="F161" s="35"/>
      <c r="G161" s="35"/>
    </row>
    <row r="162" spans="1:7" ht="33.950000000000003" customHeight="1">
      <c r="A162" s="35"/>
      <c r="B162" s="35"/>
      <c r="C162" s="35"/>
      <c r="D162" s="35"/>
      <c r="E162" s="35"/>
      <c r="F162" s="35"/>
      <c r="G162" s="35"/>
    </row>
    <row r="163" spans="1:7" ht="33.950000000000003" customHeight="1">
      <c r="A163" s="35"/>
      <c r="B163" s="35"/>
      <c r="C163" s="35"/>
      <c r="D163" s="35"/>
      <c r="E163" s="35"/>
      <c r="F163" s="35"/>
      <c r="G163" s="35"/>
    </row>
    <row r="164" spans="1:7" ht="33.950000000000003" customHeight="1">
      <c r="A164" s="35"/>
      <c r="B164" s="35"/>
      <c r="C164" s="35"/>
      <c r="D164" s="35"/>
      <c r="E164" s="35"/>
      <c r="F164" s="35"/>
      <c r="G164" s="35"/>
    </row>
    <row r="165" spans="1:7" ht="33.950000000000003" customHeight="1">
      <c r="A165" s="35"/>
      <c r="B165" s="35"/>
      <c r="C165" s="35"/>
      <c r="D165" s="35"/>
      <c r="E165" s="35"/>
      <c r="F165" s="35"/>
      <c r="G165" s="35"/>
    </row>
    <row r="166" spans="1:7" ht="33.950000000000003" customHeight="1">
      <c r="A166" s="35"/>
      <c r="B166" s="35"/>
      <c r="C166" s="35"/>
      <c r="D166" s="35"/>
      <c r="E166" s="35"/>
      <c r="F166" s="35"/>
      <c r="G166" s="35"/>
    </row>
    <row r="167" spans="1:7" ht="33.950000000000003" customHeight="1">
      <c r="A167" s="35"/>
      <c r="B167" s="35"/>
      <c r="C167" s="35"/>
      <c r="D167" s="35"/>
      <c r="E167" s="35"/>
      <c r="F167" s="35"/>
      <c r="G167" s="35"/>
    </row>
    <row r="168" spans="1:7" ht="33.950000000000003" customHeight="1">
      <c r="A168" s="35"/>
      <c r="B168" s="35"/>
      <c r="C168" s="35"/>
      <c r="D168" s="35"/>
      <c r="E168" s="35"/>
      <c r="F168" s="35"/>
      <c r="G168" s="35"/>
    </row>
    <row r="169" spans="1:7" ht="33.950000000000003" customHeight="1">
      <c r="A169" s="35"/>
      <c r="B169" s="35"/>
      <c r="C169" s="35"/>
      <c r="D169" s="35"/>
      <c r="E169" s="35"/>
      <c r="F169" s="35"/>
      <c r="G169" s="35"/>
    </row>
    <row r="170" spans="1:7" ht="33.950000000000003" customHeight="1">
      <c r="A170" s="35"/>
      <c r="B170" s="35"/>
      <c r="C170" s="35"/>
      <c r="D170" s="35"/>
      <c r="E170" s="35"/>
      <c r="F170" s="35"/>
      <c r="G170" s="35"/>
    </row>
    <row r="171" spans="1:7" ht="33.950000000000003" customHeight="1">
      <c r="A171" s="35"/>
      <c r="B171" s="35"/>
      <c r="C171" s="35"/>
      <c r="D171" s="35"/>
      <c r="E171" s="35"/>
      <c r="F171" s="35"/>
      <c r="G171" s="35"/>
    </row>
    <row r="172" spans="1:7" ht="33.950000000000003" customHeight="1">
      <c r="A172" s="35"/>
      <c r="B172" s="35"/>
      <c r="C172" s="35"/>
      <c r="D172" s="35"/>
      <c r="E172" s="35"/>
      <c r="F172" s="35"/>
      <c r="G172" s="35"/>
    </row>
    <row r="173" spans="1:7" ht="33.950000000000003" customHeight="1">
      <c r="A173" s="35"/>
      <c r="B173" s="35"/>
      <c r="C173" s="35"/>
      <c r="D173" s="35"/>
      <c r="E173" s="35"/>
      <c r="F173" s="35"/>
      <c r="G173" s="35"/>
    </row>
    <row r="174" spans="1:7" ht="33.950000000000003" customHeight="1">
      <c r="A174" s="35"/>
      <c r="B174" s="35"/>
      <c r="C174" s="35"/>
      <c r="D174" s="35"/>
      <c r="E174" s="35"/>
      <c r="F174" s="35"/>
      <c r="G174" s="35"/>
    </row>
    <row r="175" spans="1:7" ht="33.950000000000003" customHeight="1">
      <c r="A175" s="35"/>
      <c r="B175" s="35"/>
      <c r="C175" s="35"/>
      <c r="D175" s="35"/>
      <c r="E175" s="35"/>
      <c r="F175" s="35"/>
      <c r="G175" s="35"/>
    </row>
    <row r="176" spans="1:7" ht="33.950000000000003" customHeight="1">
      <c r="A176" s="35"/>
      <c r="B176" s="35"/>
      <c r="C176" s="35"/>
      <c r="D176" s="35"/>
      <c r="E176" s="35"/>
      <c r="F176" s="35"/>
      <c r="G176" s="35"/>
    </row>
    <row r="177" spans="1:7" ht="33.950000000000003" customHeight="1">
      <c r="A177" s="35"/>
      <c r="B177" s="35"/>
      <c r="C177" s="35"/>
      <c r="D177" s="35"/>
      <c r="E177" s="35"/>
      <c r="F177" s="35"/>
      <c r="G177" s="35"/>
    </row>
    <row r="178" spans="1:7" ht="33.950000000000003" customHeight="1">
      <c r="A178" s="35"/>
      <c r="B178" s="35"/>
      <c r="C178" s="35"/>
      <c r="D178" s="35"/>
      <c r="E178" s="35"/>
      <c r="F178" s="35"/>
      <c r="G178" s="35"/>
    </row>
    <row r="179" spans="1:7" ht="33.950000000000003" customHeight="1">
      <c r="A179" s="35"/>
      <c r="B179" s="35"/>
      <c r="C179" s="35"/>
      <c r="D179" s="35"/>
      <c r="E179" s="35"/>
      <c r="F179" s="35"/>
      <c r="G179" s="35"/>
    </row>
    <row r="180" spans="1:7" ht="33.950000000000003" customHeight="1">
      <c r="A180" s="35"/>
      <c r="B180" s="35"/>
      <c r="C180" s="35"/>
      <c r="D180" s="35"/>
      <c r="E180" s="35"/>
      <c r="F180" s="35"/>
      <c r="G180" s="35"/>
    </row>
    <row r="181" spans="1:7" ht="33.950000000000003" customHeight="1">
      <c r="A181" s="35"/>
      <c r="B181" s="35"/>
      <c r="C181" s="35"/>
      <c r="D181" s="35"/>
      <c r="E181" s="35"/>
      <c r="F181" s="35"/>
      <c r="G181" s="35"/>
    </row>
    <row r="182" spans="1:7" ht="33.950000000000003" customHeight="1">
      <c r="A182" s="35"/>
      <c r="B182" s="35"/>
      <c r="C182" s="35"/>
      <c r="D182" s="35"/>
      <c r="E182" s="35"/>
      <c r="F182" s="35"/>
      <c r="G182" s="35"/>
    </row>
    <row r="183" spans="1:7" ht="33.950000000000003" customHeight="1">
      <c r="A183" s="35"/>
      <c r="B183" s="35"/>
      <c r="C183" s="35"/>
      <c r="D183" s="35"/>
      <c r="E183" s="35"/>
      <c r="F183" s="35"/>
      <c r="G183" s="35"/>
    </row>
    <row r="184" spans="1:7" ht="33.950000000000003" customHeight="1">
      <c r="A184" s="35"/>
      <c r="B184" s="35"/>
      <c r="C184" s="35"/>
      <c r="D184" s="35"/>
      <c r="E184" s="35"/>
      <c r="F184" s="35"/>
      <c r="G184" s="35"/>
    </row>
    <row r="185" spans="1:7" ht="33.950000000000003" customHeight="1">
      <c r="A185" s="35"/>
      <c r="B185" s="35"/>
      <c r="C185" s="35"/>
      <c r="D185" s="35"/>
      <c r="E185" s="35"/>
      <c r="F185" s="35"/>
      <c r="G185" s="35"/>
    </row>
    <row r="186" spans="1:7" ht="33.950000000000003" customHeight="1">
      <c r="A186" s="35"/>
      <c r="B186" s="35"/>
      <c r="C186" s="35"/>
      <c r="D186" s="35"/>
      <c r="E186" s="35"/>
      <c r="F186" s="35"/>
      <c r="G186" s="35"/>
    </row>
    <row r="187" spans="1:7" ht="33.950000000000003" customHeight="1">
      <c r="A187" s="35"/>
      <c r="B187" s="35"/>
      <c r="C187" s="35"/>
      <c r="D187" s="35"/>
      <c r="E187" s="35"/>
      <c r="F187" s="35"/>
      <c r="G187" s="35"/>
    </row>
    <row r="188" spans="1:7" ht="33.950000000000003" customHeight="1">
      <c r="A188" s="35"/>
      <c r="B188" s="35"/>
      <c r="C188" s="35"/>
      <c r="D188" s="35"/>
      <c r="E188" s="35"/>
      <c r="F188" s="35"/>
      <c r="G188" s="35"/>
    </row>
    <row r="189" spans="1:7" ht="33.950000000000003" customHeight="1">
      <c r="A189" s="35"/>
      <c r="B189" s="35"/>
      <c r="C189" s="35"/>
      <c r="D189" s="35"/>
      <c r="E189" s="35"/>
      <c r="F189" s="35"/>
      <c r="G189" s="35"/>
    </row>
    <row r="190" spans="1:7" ht="33.950000000000003" customHeight="1">
      <c r="A190" s="35"/>
      <c r="B190" s="35"/>
      <c r="C190" s="35"/>
      <c r="D190" s="35"/>
      <c r="E190" s="35"/>
      <c r="F190" s="35"/>
      <c r="G190" s="35"/>
    </row>
    <row r="191" spans="1:7" ht="33.950000000000003" customHeight="1">
      <c r="A191" s="35"/>
      <c r="B191" s="35"/>
      <c r="C191" s="35"/>
      <c r="D191" s="35"/>
      <c r="E191" s="35"/>
      <c r="F191" s="35"/>
      <c r="G191" s="35"/>
    </row>
    <row r="192" spans="1:7" ht="33.950000000000003" customHeight="1">
      <c r="A192" s="35"/>
      <c r="B192" s="35"/>
      <c r="C192" s="35"/>
      <c r="D192" s="35"/>
      <c r="E192" s="35"/>
      <c r="F192" s="35"/>
      <c r="G192" s="35"/>
    </row>
    <row r="193" spans="1:7" ht="33.950000000000003" customHeight="1">
      <c r="A193" s="35"/>
      <c r="B193" s="35"/>
      <c r="C193" s="35"/>
      <c r="D193" s="35"/>
      <c r="E193" s="35"/>
      <c r="F193" s="35"/>
      <c r="G193" s="35"/>
    </row>
    <row r="194" spans="1:7" ht="33.950000000000003" customHeight="1">
      <c r="A194" s="35"/>
      <c r="B194" s="35"/>
      <c r="C194" s="35"/>
      <c r="D194" s="35"/>
      <c r="E194" s="35"/>
      <c r="F194" s="35"/>
      <c r="G194" s="35"/>
    </row>
    <row r="195" spans="1:7" ht="33.950000000000003" customHeight="1">
      <c r="A195" s="35"/>
      <c r="B195" s="35"/>
      <c r="C195" s="35"/>
      <c r="D195" s="35"/>
      <c r="E195" s="35"/>
      <c r="F195" s="35"/>
      <c r="G195" s="35"/>
    </row>
    <row r="196" spans="1:7" ht="33.950000000000003" customHeight="1">
      <c r="A196" s="35"/>
      <c r="B196" s="35"/>
      <c r="C196" s="35"/>
      <c r="D196" s="35"/>
      <c r="E196" s="35"/>
      <c r="F196" s="35"/>
      <c r="G196" s="35"/>
    </row>
    <row r="197" spans="1:7" ht="33.950000000000003" customHeight="1">
      <c r="A197" s="35"/>
      <c r="B197" s="35"/>
      <c r="C197" s="35"/>
      <c r="D197" s="35"/>
      <c r="E197" s="35"/>
      <c r="F197" s="35"/>
      <c r="G197" s="35"/>
    </row>
    <row r="198" spans="1:7" ht="33.950000000000003" customHeight="1">
      <c r="A198" s="35"/>
      <c r="B198" s="35"/>
      <c r="C198" s="35"/>
      <c r="D198" s="35"/>
      <c r="E198" s="35"/>
      <c r="F198" s="35"/>
      <c r="G198" s="35"/>
    </row>
    <row r="199" spans="1:7" ht="33.950000000000003" customHeight="1">
      <c r="A199" s="35"/>
      <c r="B199" s="35"/>
      <c r="C199" s="35"/>
      <c r="D199" s="35"/>
      <c r="E199" s="35"/>
      <c r="F199" s="35"/>
      <c r="G199" s="35"/>
    </row>
    <row r="200" spans="1:7" ht="33.950000000000003" customHeight="1">
      <c r="A200" s="35"/>
      <c r="B200" s="35"/>
      <c r="C200" s="35"/>
      <c r="D200" s="35"/>
      <c r="E200" s="35"/>
      <c r="F200" s="35"/>
      <c r="G200" s="35"/>
    </row>
    <row r="201" spans="1:7" ht="33.950000000000003" customHeight="1">
      <c r="A201" s="35"/>
      <c r="B201" s="35"/>
      <c r="C201" s="35"/>
      <c r="D201" s="35"/>
      <c r="E201" s="35"/>
      <c r="F201" s="35"/>
      <c r="G201" s="35"/>
    </row>
    <row r="202" spans="1:7" ht="33.950000000000003" customHeight="1">
      <c r="A202" s="35"/>
      <c r="B202" s="35"/>
      <c r="C202" s="35"/>
      <c r="D202" s="35"/>
      <c r="E202" s="35"/>
      <c r="F202" s="35"/>
      <c r="G202" s="35"/>
    </row>
    <row r="203" spans="1:7" ht="33.950000000000003" customHeight="1">
      <c r="A203" s="35"/>
      <c r="B203" s="35"/>
      <c r="C203" s="35"/>
      <c r="D203" s="35"/>
      <c r="E203" s="35"/>
      <c r="F203" s="35"/>
      <c r="G203" s="35"/>
    </row>
    <row r="204" spans="1:7" ht="33.950000000000003" customHeight="1">
      <c r="A204" s="35"/>
      <c r="B204" s="35"/>
      <c r="C204" s="35"/>
      <c r="D204" s="35"/>
      <c r="E204" s="35"/>
      <c r="F204" s="35"/>
      <c r="G204" s="35"/>
    </row>
    <row r="205" spans="1:7" ht="33.950000000000003" customHeight="1">
      <c r="A205" s="35"/>
      <c r="B205" s="35"/>
      <c r="C205" s="35"/>
      <c r="D205" s="35"/>
      <c r="E205" s="35"/>
      <c r="F205" s="35"/>
      <c r="G205" s="35"/>
    </row>
    <row r="206" spans="1:7" ht="33.950000000000003" customHeight="1">
      <c r="A206" s="35"/>
      <c r="B206" s="35"/>
      <c r="C206" s="35"/>
      <c r="D206" s="35"/>
      <c r="E206" s="35"/>
      <c r="F206" s="35"/>
      <c r="G206" s="35"/>
    </row>
    <row r="207" spans="1:7" ht="33.950000000000003" customHeight="1">
      <c r="A207" s="35"/>
      <c r="B207" s="35"/>
      <c r="C207" s="35"/>
      <c r="D207" s="35"/>
      <c r="E207" s="35"/>
      <c r="F207" s="35"/>
      <c r="G207" s="35"/>
    </row>
    <row r="208" spans="1:7" ht="33.950000000000003" customHeight="1">
      <c r="A208" s="35"/>
      <c r="B208" s="35"/>
      <c r="C208" s="35"/>
      <c r="D208" s="35"/>
      <c r="E208" s="35"/>
      <c r="F208" s="35"/>
      <c r="G208" s="35"/>
    </row>
    <row r="209" spans="1:7" ht="33.950000000000003" customHeight="1">
      <c r="A209" s="35"/>
      <c r="B209" s="35"/>
      <c r="C209" s="35"/>
      <c r="D209" s="35"/>
      <c r="E209" s="35"/>
      <c r="F209" s="35"/>
      <c r="G209" s="35"/>
    </row>
    <row r="210" spans="1:7" ht="33.950000000000003" customHeight="1">
      <c r="A210" s="35"/>
      <c r="B210" s="35"/>
      <c r="C210" s="35"/>
      <c r="D210" s="35"/>
      <c r="E210" s="35"/>
      <c r="F210" s="35"/>
      <c r="G210" s="35"/>
    </row>
    <row r="211" spans="1:7" ht="33.950000000000003" customHeight="1">
      <c r="A211" s="35"/>
      <c r="B211" s="35"/>
      <c r="C211" s="35"/>
      <c r="D211" s="35"/>
      <c r="E211" s="35"/>
      <c r="F211" s="35"/>
      <c r="G211" s="35"/>
    </row>
    <row r="212" spans="1:7" ht="33.950000000000003" customHeight="1">
      <c r="A212" s="35"/>
      <c r="B212" s="35"/>
      <c r="C212" s="35"/>
      <c r="D212" s="35"/>
      <c r="E212" s="35"/>
      <c r="F212" s="35"/>
      <c r="G212" s="35"/>
    </row>
    <row r="213" spans="1:7" ht="33.950000000000003" customHeight="1">
      <c r="A213" s="35"/>
      <c r="B213" s="35"/>
      <c r="C213" s="35"/>
      <c r="D213" s="35"/>
      <c r="E213" s="35"/>
      <c r="F213" s="35"/>
      <c r="G213" s="35"/>
    </row>
    <row r="214" spans="1:7" ht="33.950000000000003" customHeight="1">
      <c r="A214" s="35"/>
      <c r="B214" s="35"/>
      <c r="C214" s="35"/>
      <c r="D214" s="35"/>
      <c r="E214" s="35"/>
      <c r="F214" s="35"/>
      <c r="G214" s="35"/>
    </row>
    <row r="215" spans="1:7" ht="33.950000000000003" customHeight="1">
      <c r="A215" s="35"/>
      <c r="B215" s="35"/>
      <c r="C215" s="35"/>
      <c r="D215" s="35"/>
      <c r="E215" s="35"/>
      <c r="F215" s="35"/>
      <c r="G215" s="35"/>
    </row>
    <row r="216" spans="1:7" ht="33.950000000000003" customHeight="1">
      <c r="A216" s="35"/>
      <c r="B216" s="35"/>
      <c r="C216" s="35"/>
      <c r="D216" s="35"/>
      <c r="E216" s="35"/>
      <c r="F216" s="35"/>
      <c r="G216" s="35"/>
    </row>
    <row r="217" spans="1:7" ht="33.950000000000003" customHeight="1">
      <c r="A217" s="35"/>
      <c r="B217" s="35"/>
      <c r="C217" s="35"/>
      <c r="D217" s="35"/>
      <c r="E217" s="35"/>
      <c r="F217" s="35"/>
      <c r="G217" s="35"/>
    </row>
    <row r="218" spans="1:7" ht="33.950000000000003" customHeight="1">
      <c r="A218" s="35"/>
      <c r="B218" s="35"/>
      <c r="C218" s="35"/>
      <c r="D218" s="35"/>
      <c r="E218" s="35"/>
      <c r="F218" s="35"/>
      <c r="G218" s="35"/>
    </row>
    <row r="219" spans="1:7" ht="33.950000000000003" customHeight="1">
      <c r="A219" s="35"/>
      <c r="B219" s="35"/>
      <c r="C219" s="35"/>
      <c r="D219" s="35"/>
      <c r="E219" s="35"/>
      <c r="F219" s="35"/>
      <c r="G219" s="35"/>
    </row>
    <row r="220" spans="1:7" ht="33.950000000000003" customHeight="1">
      <c r="A220" s="35"/>
      <c r="B220" s="35"/>
      <c r="C220" s="35"/>
      <c r="D220" s="35"/>
      <c r="E220" s="35"/>
      <c r="F220" s="35"/>
      <c r="G220" s="35"/>
    </row>
    <row r="221" spans="1:7" ht="33.950000000000003" customHeight="1">
      <c r="A221" s="35"/>
      <c r="B221" s="35"/>
      <c r="C221" s="35"/>
      <c r="D221" s="35"/>
      <c r="E221" s="35"/>
      <c r="F221" s="35"/>
      <c r="G221" s="35"/>
    </row>
    <row r="222" spans="1:7" ht="33.950000000000003" customHeight="1">
      <c r="A222" s="35"/>
      <c r="B222" s="35"/>
      <c r="C222" s="35"/>
      <c r="D222" s="35"/>
      <c r="E222" s="35"/>
      <c r="F222" s="35"/>
      <c r="G222" s="35"/>
    </row>
    <row r="223" spans="1:7" ht="33.950000000000003" customHeight="1">
      <c r="A223" s="35"/>
      <c r="B223" s="35"/>
      <c r="C223" s="35"/>
      <c r="D223" s="35"/>
      <c r="E223" s="35"/>
      <c r="F223" s="35"/>
      <c r="G223" s="35"/>
    </row>
    <row r="224" spans="1:7" ht="33.950000000000003" customHeight="1">
      <c r="A224" s="35"/>
      <c r="B224" s="35"/>
      <c r="C224" s="35"/>
      <c r="D224" s="35"/>
      <c r="E224" s="35"/>
      <c r="F224" s="35"/>
      <c r="G224" s="35"/>
    </row>
    <row r="225" spans="1:7" ht="33.950000000000003" customHeight="1">
      <c r="A225" s="35"/>
      <c r="B225" s="35"/>
      <c r="C225" s="35"/>
      <c r="D225" s="35"/>
      <c r="E225" s="35"/>
      <c r="F225" s="35"/>
      <c r="G225" s="35"/>
    </row>
    <row r="226" spans="1:7" ht="33.950000000000003" customHeight="1">
      <c r="A226" s="35"/>
      <c r="B226" s="35"/>
      <c r="C226" s="35"/>
      <c r="D226" s="35"/>
      <c r="E226" s="35"/>
      <c r="F226" s="35"/>
      <c r="G226" s="35"/>
    </row>
    <row r="227" spans="1:7" ht="33.950000000000003" customHeight="1">
      <c r="A227" s="35"/>
      <c r="B227" s="35"/>
      <c r="C227" s="35"/>
      <c r="D227" s="35"/>
      <c r="E227" s="35"/>
      <c r="F227" s="35"/>
      <c r="G227" s="35"/>
    </row>
    <row r="228" spans="1:7" ht="33.950000000000003" customHeight="1">
      <c r="A228" s="35"/>
      <c r="B228" s="35"/>
      <c r="C228" s="35"/>
      <c r="D228" s="35"/>
      <c r="E228" s="35"/>
      <c r="F228" s="35"/>
      <c r="G228" s="35"/>
    </row>
    <row r="229" spans="1:7" ht="33.950000000000003" customHeight="1">
      <c r="A229" s="35"/>
      <c r="B229" s="35"/>
      <c r="C229" s="35"/>
      <c r="D229" s="35"/>
      <c r="E229" s="35"/>
      <c r="F229" s="35"/>
      <c r="G229" s="35"/>
    </row>
    <row r="230" spans="1:7" ht="33.950000000000003" customHeight="1">
      <c r="A230" s="35"/>
      <c r="B230" s="35"/>
      <c r="C230" s="35"/>
      <c r="D230" s="35"/>
      <c r="E230" s="35"/>
      <c r="F230" s="35"/>
      <c r="G230" s="35"/>
    </row>
    <row r="231" spans="1:7" ht="33.950000000000003" customHeight="1">
      <c r="A231" s="35"/>
      <c r="B231" s="35"/>
      <c r="C231" s="35"/>
      <c r="D231" s="35"/>
      <c r="E231" s="35"/>
      <c r="F231" s="35"/>
      <c r="G231" s="35"/>
    </row>
    <row r="232" spans="1:7" ht="33.950000000000003" customHeight="1">
      <c r="A232" s="35"/>
      <c r="B232" s="35"/>
      <c r="C232" s="35"/>
      <c r="D232" s="35"/>
      <c r="E232" s="35"/>
      <c r="F232" s="35"/>
      <c r="G232" s="35"/>
    </row>
    <row r="233" spans="1:7" ht="33.950000000000003" customHeight="1">
      <c r="A233" s="35"/>
      <c r="B233" s="35"/>
      <c r="C233" s="35"/>
      <c r="D233" s="35"/>
      <c r="E233" s="35"/>
      <c r="F233" s="35"/>
      <c r="G233" s="35"/>
    </row>
    <row r="234" spans="1:7" ht="33.950000000000003" customHeight="1">
      <c r="A234" s="35"/>
      <c r="B234" s="35"/>
      <c r="C234" s="35"/>
      <c r="D234" s="35"/>
      <c r="E234" s="35"/>
      <c r="F234" s="35"/>
      <c r="G234" s="35"/>
    </row>
    <row r="235" spans="1:7" ht="33.950000000000003" customHeight="1">
      <c r="A235" s="35"/>
      <c r="B235" s="35"/>
      <c r="C235" s="35"/>
      <c r="D235" s="35"/>
      <c r="E235" s="35"/>
      <c r="F235" s="35"/>
      <c r="G235" s="35"/>
    </row>
    <row r="236" spans="1:7" ht="33.950000000000003" customHeight="1">
      <c r="A236" s="35"/>
      <c r="B236" s="35"/>
      <c r="C236" s="35"/>
      <c r="D236" s="35"/>
      <c r="E236" s="35"/>
      <c r="F236" s="35"/>
      <c r="G236" s="35"/>
    </row>
    <row r="237" spans="1:7" ht="33.950000000000003" customHeight="1">
      <c r="A237" s="35"/>
      <c r="B237" s="35"/>
      <c r="C237" s="35"/>
      <c r="D237" s="35"/>
      <c r="E237" s="35"/>
      <c r="F237" s="35"/>
      <c r="G237" s="35"/>
    </row>
    <row r="238" spans="1:7" ht="33.950000000000003" customHeight="1">
      <c r="A238" s="35"/>
      <c r="B238" s="35"/>
      <c r="C238" s="35"/>
      <c r="D238" s="35"/>
      <c r="E238" s="35"/>
      <c r="F238" s="35"/>
      <c r="G238" s="35"/>
    </row>
    <row r="239" spans="1:7" ht="33.950000000000003" customHeight="1">
      <c r="A239" s="35"/>
      <c r="B239" s="35"/>
      <c r="C239" s="35"/>
      <c r="D239" s="35"/>
      <c r="E239" s="35"/>
      <c r="F239" s="35"/>
      <c r="G239" s="35"/>
    </row>
    <row r="240" spans="1:7" ht="33.950000000000003" customHeight="1">
      <c r="A240" s="35"/>
      <c r="B240" s="35"/>
      <c r="C240" s="35"/>
      <c r="D240" s="35"/>
      <c r="E240" s="35"/>
      <c r="F240" s="35"/>
      <c r="G240" s="35"/>
    </row>
    <row r="241" spans="1:7" ht="33.950000000000003" customHeight="1">
      <c r="A241" s="35"/>
      <c r="B241" s="35"/>
      <c r="C241" s="35"/>
      <c r="D241" s="35"/>
      <c r="E241" s="35"/>
      <c r="F241" s="35"/>
      <c r="G241" s="35"/>
    </row>
    <row r="242" spans="1:7" ht="33.950000000000003" customHeight="1">
      <c r="A242" s="35"/>
      <c r="B242" s="35"/>
      <c r="C242" s="35"/>
      <c r="D242" s="35"/>
      <c r="E242" s="35"/>
      <c r="F242" s="35"/>
      <c r="G242" s="35"/>
    </row>
    <row r="243" spans="1:7" ht="33.950000000000003" customHeight="1">
      <c r="A243" s="35"/>
      <c r="B243" s="35"/>
      <c r="C243" s="35"/>
      <c r="D243" s="35"/>
      <c r="E243" s="35"/>
      <c r="F243" s="35"/>
      <c r="G243" s="35"/>
    </row>
    <row r="244" spans="1:7" ht="33.950000000000003" customHeight="1">
      <c r="A244" s="35"/>
      <c r="B244" s="35"/>
      <c r="C244" s="35"/>
      <c r="D244" s="35"/>
      <c r="E244" s="35"/>
      <c r="F244" s="35"/>
      <c r="G244" s="35"/>
    </row>
    <row r="245" spans="1:7" ht="33.950000000000003" customHeight="1">
      <c r="A245" s="35"/>
      <c r="B245" s="35"/>
      <c r="C245" s="35"/>
      <c r="D245" s="35"/>
      <c r="E245" s="35"/>
      <c r="F245" s="35"/>
      <c r="G245" s="35"/>
    </row>
    <row r="246" spans="1:7" ht="33.950000000000003" customHeight="1">
      <c r="A246" s="35"/>
      <c r="B246" s="35"/>
      <c r="C246" s="35"/>
      <c r="D246" s="35"/>
      <c r="E246" s="35"/>
      <c r="F246" s="35"/>
      <c r="G246" s="35"/>
    </row>
    <row r="247" spans="1:7" ht="33.950000000000003" customHeight="1">
      <c r="A247" s="35"/>
      <c r="B247" s="35"/>
      <c r="C247" s="35"/>
      <c r="D247" s="35"/>
      <c r="E247" s="35"/>
      <c r="F247" s="35"/>
      <c r="G247" s="35"/>
    </row>
    <row r="248" spans="1:7" ht="33.950000000000003" customHeight="1">
      <c r="A248" s="35"/>
      <c r="B248" s="35"/>
      <c r="C248" s="35"/>
      <c r="D248" s="35"/>
      <c r="E248" s="35"/>
      <c r="F248" s="35"/>
      <c r="G248" s="35"/>
    </row>
    <row r="249" spans="1:7" ht="33.950000000000003" customHeight="1">
      <c r="A249" s="35"/>
      <c r="B249" s="35"/>
      <c r="C249" s="35"/>
      <c r="D249" s="35"/>
      <c r="E249" s="35"/>
      <c r="F249" s="35"/>
      <c r="G249" s="35"/>
    </row>
    <row r="250" spans="1:7" ht="33.950000000000003" customHeight="1">
      <c r="A250" s="35"/>
      <c r="B250" s="35"/>
      <c r="C250" s="35"/>
      <c r="D250" s="35"/>
      <c r="E250" s="35"/>
      <c r="F250" s="35"/>
      <c r="G250" s="35"/>
    </row>
    <row r="251" spans="1:7" ht="33.950000000000003" customHeight="1">
      <c r="A251" s="35"/>
      <c r="B251" s="35"/>
      <c r="C251" s="35"/>
      <c r="D251" s="35"/>
      <c r="E251" s="35"/>
      <c r="F251" s="35"/>
      <c r="G251" s="35"/>
    </row>
    <row r="252" spans="1:7" ht="33.950000000000003" customHeight="1">
      <c r="A252" s="35"/>
      <c r="B252" s="35"/>
      <c r="C252" s="35"/>
      <c r="D252" s="35"/>
      <c r="E252" s="35"/>
      <c r="F252" s="35"/>
      <c r="G252" s="35"/>
    </row>
    <row r="253" spans="1:7" ht="33.950000000000003" customHeight="1">
      <c r="A253" s="35"/>
      <c r="B253" s="35"/>
      <c r="C253" s="35"/>
      <c r="D253" s="35"/>
      <c r="E253" s="35"/>
      <c r="F253" s="35"/>
      <c r="G253" s="35"/>
    </row>
    <row r="254" spans="1:7" ht="33.950000000000003" customHeight="1">
      <c r="A254" s="35"/>
      <c r="B254" s="35"/>
      <c r="C254" s="35"/>
      <c r="D254" s="35"/>
      <c r="E254" s="35"/>
      <c r="F254" s="35"/>
      <c r="G254" s="35"/>
    </row>
    <row r="255" spans="1:7" ht="33.950000000000003" customHeight="1">
      <c r="A255" s="35"/>
      <c r="B255" s="35"/>
      <c r="C255" s="35"/>
      <c r="D255" s="35"/>
      <c r="E255" s="35"/>
      <c r="F255" s="35"/>
      <c r="G255" s="35"/>
    </row>
    <row r="256" spans="1:7" ht="33.950000000000003" customHeight="1">
      <c r="A256" s="35"/>
      <c r="B256" s="35"/>
      <c r="C256" s="35"/>
      <c r="D256" s="35"/>
      <c r="E256" s="35"/>
      <c r="F256" s="35"/>
      <c r="G256" s="35"/>
    </row>
    <row r="257" spans="1:7" ht="33.950000000000003" customHeight="1">
      <c r="A257" s="35"/>
      <c r="B257" s="35"/>
      <c r="C257" s="35"/>
      <c r="D257" s="35"/>
      <c r="E257" s="35"/>
      <c r="F257" s="35"/>
      <c r="G257" s="35"/>
    </row>
    <row r="258" spans="1:7" ht="33.950000000000003" customHeight="1">
      <c r="A258" s="35"/>
      <c r="B258" s="35"/>
      <c r="C258" s="35"/>
      <c r="D258" s="35"/>
      <c r="E258" s="35"/>
      <c r="F258" s="35"/>
      <c r="G258" s="35"/>
    </row>
    <row r="259" spans="1:7" ht="33.950000000000003" customHeight="1">
      <c r="A259" s="35"/>
      <c r="B259" s="35"/>
      <c r="C259" s="35"/>
      <c r="D259" s="35"/>
      <c r="E259" s="35"/>
      <c r="F259" s="35"/>
      <c r="G259" s="35"/>
    </row>
    <row r="260" spans="1:7" ht="33.950000000000003" customHeight="1">
      <c r="A260" s="35"/>
      <c r="B260" s="35"/>
      <c r="C260" s="35"/>
      <c r="D260" s="35"/>
      <c r="E260" s="35"/>
      <c r="F260" s="35"/>
      <c r="G260" s="35"/>
    </row>
    <row r="261" spans="1:7" ht="33.950000000000003" customHeight="1">
      <c r="A261" s="35"/>
      <c r="B261" s="35"/>
      <c r="C261" s="35"/>
      <c r="D261" s="35"/>
      <c r="E261" s="35"/>
      <c r="F261" s="35"/>
      <c r="G261" s="35"/>
    </row>
    <row r="262" spans="1:7" ht="33.950000000000003" customHeight="1">
      <c r="A262" s="35"/>
      <c r="B262" s="35"/>
      <c r="C262" s="35"/>
      <c r="D262" s="35"/>
      <c r="E262" s="35"/>
      <c r="F262" s="35"/>
      <c r="G262" s="35"/>
    </row>
    <row r="263" spans="1:7" ht="33.950000000000003" customHeight="1">
      <c r="A263" s="35"/>
      <c r="B263" s="35"/>
      <c r="C263" s="35"/>
      <c r="D263" s="35"/>
      <c r="E263" s="35"/>
      <c r="F263" s="35"/>
      <c r="G263" s="35"/>
    </row>
    <row r="264" spans="1:7" ht="33.950000000000003" customHeight="1">
      <c r="A264" s="35"/>
      <c r="B264" s="35"/>
      <c r="C264" s="35"/>
      <c r="D264" s="35"/>
      <c r="E264" s="35"/>
      <c r="F264" s="35"/>
      <c r="G264" s="35"/>
    </row>
    <row r="265" spans="1:7" ht="33.950000000000003" customHeight="1">
      <c r="A265" s="35"/>
      <c r="B265" s="35"/>
      <c r="C265" s="35"/>
      <c r="D265" s="35"/>
      <c r="E265" s="35"/>
      <c r="F265" s="35"/>
      <c r="G265" s="35"/>
    </row>
    <row r="266" spans="1:7" ht="33.950000000000003" customHeight="1">
      <c r="A266" s="35"/>
      <c r="B266" s="35"/>
      <c r="C266" s="35"/>
      <c r="D266" s="35"/>
      <c r="E266" s="35"/>
      <c r="F266" s="35"/>
      <c r="G266" s="35"/>
    </row>
    <row r="267" spans="1:7" ht="33.950000000000003" customHeight="1">
      <c r="A267" s="35"/>
      <c r="B267" s="35"/>
      <c r="C267" s="35"/>
      <c r="D267" s="35"/>
      <c r="E267" s="35"/>
      <c r="F267" s="35"/>
      <c r="G267" s="35"/>
    </row>
    <row r="268" spans="1:7" ht="33.950000000000003" customHeight="1">
      <c r="A268" s="35"/>
      <c r="B268" s="35"/>
      <c r="C268" s="35"/>
      <c r="D268" s="35"/>
      <c r="E268" s="35"/>
      <c r="F268" s="35"/>
      <c r="G268" s="35"/>
    </row>
    <row r="269" spans="1:7" ht="33.950000000000003" customHeight="1">
      <c r="A269" s="35"/>
      <c r="B269" s="35"/>
      <c r="C269" s="35"/>
      <c r="D269" s="35"/>
      <c r="E269" s="35"/>
      <c r="F269" s="35"/>
      <c r="G269" s="35"/>
    </row>
    <row r="270" spans="1:7" ht="33.950000000000003" customHeight="1">
      <c r="A270" s="35"/>
      <c r="B270" s="35"/>
      <c r="C270" s="35"/>
      <c r="D270" s="35"/>
      <c r="E270" s="35"/>
      <c r="F270" s="35"/>
      <c r="G270" s="35"/>
    </row>
    <row r="271" spans="1:7" ht="33.950000000000003" customHeight="1">
      <c r="A271" s="35"/>
      <c r="B271" s="35"/>
      <c r="C271" s="35"/>
      <c r="D271" s="35"/>
      <c r="E271" s="35"/>
      <c r="F271" s="35"/>
      <c r="G271" s="35"/>
    </row>
    <row r="272" spans="1:7" ht="33.950000000000003" customHeight="1">
      <c r="A272" s="35"/>
      <c r="B272" s="35"/>
      <c r="C272" s="35"/>
      <c r="D272" s="35"/>
      <c r="E272" s="35"/>
      <c r="F272" s="35"/>
      <c r="G272" s="35"/>
    </row>
    <row r="273" spans="1:7" ht="33.950000000000003" customHeight="1">
      <c r="A273" s="35"/>
      <c r="B273" s="35"/>
      <c r="C273" s="35"/>
      <c r="D273" s="35"/>
      <c r="E273" s="35"/>
      <c r="F273" s="35"/>
      <c r="G273" s="35"/>
    </row>
    <row r="274" spans="1:7" ht="33.950000000000003" customHeight="1">
      <c r="A274" s="35"/>
      <c r="B274" s="35"/>
      <c r="C274" s="35"/>
      <c r="D274" s="35"/>
      <c r="E274" s="35"/>
      <c r="F274" s="35"/>
      <c r="G274" s="35"/>
    </row>
    <row r="275" spans="1:7" ht="33.950000000000003" customHeight="1">
      <c r="A275" s="35"/>
      <c r="B275" s="35"/>
      <c r="C275" s="35"/>
      <c r="D275" s="35"/>
      <c r="E275" s="35"/>
      <c r="F275" s="35"/>
      <c r="G275" s="35"/>
    </row>
    <row r="276" spans="1:7" ht="33.950000000000003" customHeight="1">
      <c r="A276" s="35"/>
      <c r="B276" s="35"/>
      <c r="C276" s="35"/>
      <c r="D276" s="35"/>
      <c r="E276" s="35"/>
      <c r="F276" s="35"/>
      <c r="G276" s="35"/>
    </row>
    <row r="277" spans="1:7" ht="33.950000000000003" customHeight="1">
      <c r="A277" s="35"/>
      <c r="B277" s="35"/>
      <c r="C277" s="35"/>
      <c r="D277" s="35"/>
      <c r="E277" s="35"/>
      <c r="F277" s="35"/>
      <c r="G277" s="35"/>
    </row>
    <row r="278" spans="1:7" ht="33.950000000000003" customHeight="1">
      <c r="A278" s="35"/>
      <c r="B278" s="35"/>
      <c r="C278" s="35"/>
      <c r="D278" s="35"/>
      <c r="E278" s="35"/>
      <c r="F278" s="35"/>
      <c r="G278" s="35"/>
    </row>
    <row r="279" spans="1:7" ht="33.950000000000003" customHeight="1">
      <c r="A279" s="35"/>
      <c r="B279" s="35"/>
      <c r="C279" s="35"/>
      <c r="D279" s="35"/>
      <c r="E279" s="35"/>
      <c r="F279" s="35"/>
      <c r="G279" s="35"/>
    </row>
    <row r="280" spans="1:7" ht="33.950000000000003" customHeight="1">
      <c r="A280" s="35"/>
      <c r="B280" s="35"/>
      <c r="C280" s="35"/>
      <c r="D280" s="35"/>
      <c r="E280" s="35"/>
      <c r="F280" s="35"/>
      <c r="G280" s="35"/>
    </row>
    <row r="281" spans="1:7" ht="33.950000000000003" customHeight="1">
      <c r="A281" s="35"/>
      <c r="B281" s="35"/>
      <c r="C281" s="35"/>
      <c r="D281" s="35"/>
      <c r="E281" s="35"/>
      <c r="F281" s="35"/>
      <c r="G281" s="35"/>
    </row>
    <row r="282" spans="1:7" ht="33.950000000000003" customHeight="1">
      <c r="A282" s="35"/>
      <c r="B282" s="35"/>
      <c r="C282" s="35"/>
      <c r="D282" s="35"/>
      <c r="E282" s="35"/>
      <c r="F282" s="35"/>
      <c r="G282" s="35"/>
    </row>
    <row r="283" spans="1:7" ht="33.950000000000003" customHeight="1">
      <c r="A283" s="35"/>
      <c r="B283" s="35"/>
      <c r="C283" s="35"/>
      <c r="D283" s="35"/>
      <c r="E283" s="35"/>
      <c r="F283" s="35"/>
      <c r="G283" s="35"/>
    </row>
    <row r="284" spans="1:7" ht="33.950000000000003" customHeight="1">
      <c r="A284" s="35"/>
      <c r="B284" s="35"/>
      <c r="C284" s="35"/>
      <c r="D284" s="35"/>
      <c r="E284" s="35"/>
      <c r="F284" s="35"/>
      <c r="G284" s="35"/>
    </row>
    <row r="285" spans="1:7" ht="33.950000000000003" customHeight="1">
      <c r="A285" s="35"/>
      <c r="B285" s="35"/>
      <c r="C285" s="35"/>
      <c r="D285" s="35"/>
      <c r="E285" s="35"/>
      <c r="F285" s="35"/>
      <c r="G285" s="35"/>
    </row>
    <row r="286" spans="1:7" ht="33.950000000000003" customHeight="1">
      <c r="A286" s="35"/>
      <c r="B286" s="35"/>
      <c r="C286" s="35"/>
      <c r="D286" s="35"/>
      <c r="E286" s="35"/>
      <c r="F286" s="35"/>
      <c r="G286" s="35"/>
    </row>
    <row r="287" spans="1:7" ht="33.950000000000003" customHeight="1">
      <c r="A287" s="35"/>
      <c r="B287" s="35"/>
      <c r="C287" s="35"/>
      <c r="D287" s="35"/>
      <c r="E287" s="35"/>
      <c r="F287" s="35"/>
      <c r="G287" s="35"/>
    </row>
    <row r="288" spans="1:7" ht="33.950000000000003" customHeight="1">
      <c r="A288" s="35"/>
      <c r="B288" s="35"/>
      <c r="C288" s="35"/>
      <c r="D288" s="35"/>
      <c r="E288" s="35"/>
      <c r="F288" s="35"/>
      <c r="G288" s="35"/>
    </row>
    <row r="289" spans="1:7" ht="33.950000000000003" customHeight="1">
      <c r="A289" s="35"/>
      <c r="B289" s="35"/>
      <c r="C289" s="35"/>
      <c r="D289" s="35"/>
      <c r="E289" s="35"/>
      <c r="F289" s="35"/>
      <c r="G289" s="35"/>
    </row>
    <row r="290" spans="1:7" ht="33.950000000000003" customHeight="1">
      <c r="A290" s="35"/>
      <c r="B290" s="35"/>
      <c r="C290" s="35"/>
      <c r="D290" s="35"/>
      <c r="E290" s="35"/>
      <c r="F290" s="35"/>
      <c r="G290" s="35"/>
    </row>
    <row r="291" spans="1:7" ht="33.950000000000003" customHeight="1">
      <c r="A291" s="35"/>
      <c r="B291" s="35"/>
      <c r="C291" s="35"/>
      <c r="D291" s="35"/>
      <c r="E291" s="35"/>
      <c r="F291" s="35"/>
      <c r="G291" s="35"/>
    </row>
    <row r="292" spans="1:7" ht="33.950000000000003" customHeight="1">
      <c r="A292" s="35"/>
      <c r="B292" s="35"/>
      <c r="C292" s="35"/>
      <c r="D292" s="35"/>
      <c r="E292" s="35"/>
      <c r="F292" s="35"/>
      <c r="G292" s="35"/>
    </row>
    <row r="293" spans="1:7" ht="33.950000000000003" customHeight="1">
      <c r="A293" s="35"/>
      <c r="B293" s="35"/>
      <c r="C293" s="35"/>
      <c r="D293" s="35"/>
      <c r="E293" s="35"/>
      <c r="F293" s="35"/>
      <c r="G293" s="35"/>
    </row>
    <row r="294" spans="1:7" ht="33.950000000000003" customHeight="1">
      <c r="A294" s="35"/>
      <c r="B294" s="35"/>
      <c r="C294" s="35"/>
      <c r="D294" s="35"/>
      <c r="E294" s="35"/>
      <c r="F294" s="35"/>
      <c r="G294" s="35"/>
    </row>
    <row r="295" spans="1:7" ht="33.950000000000003" customHeight="1">
      <c r="A295" s="35"/>
      <c r="B295" s="35"/>
      <c r="C295" s="35"/>
      <c r="D295" s="35"/>
      <c r="E295" s="35"/>
      <c r="F295" s="35"/>
      <c r="G295" s="35"/>
    </row>
    <row r="296" spans="1:7" ht="33.950000000000003" customHeight="1">
      <c r="A296" s="35"/>
      <c r="B296" s="35"/>
      <c r="C296" s="35"/>
      <c r="D296" s="35"/>
      <c r="E296" s="35"/>
      <c r="F296" s="35"/>
      <c r="G296" s="35"/>
    </row>
    <row r="297" spans="1:7" ht="33.950000000000003" customHeight="1">
      <c r="A297" s="35"/>
      <c r="B297" s="35"/>
      <c r="C297" s="35"/>
      <c r="D297" s="35"/>
      <c r="E297" s="35"/>
      <c r="F297" s="35"/>
      <c r="G297" s="35"/>
    </row>
    <row r="298" spans="1:7" ht="33.950000000000003" customHeight="1">
      <c r="A298" s="35"/>
      <c r="B298" s="35"/>
      <c r="C298" s="35"/>
      <c r="D298" s="35"/>
      <c r="E298" s="35"/>
      <c r="F298" s="35"/>
      <c r="G298" s="35"/>
    </row>
    <row r="299" spans="1:7" ht="33.950000000000003" customHeight="1">
      <c r="A299" s="35"/>
      <c r="B299" s="35"/>
      <c r="C299" s="35"/>
      <c r="D299" s="35"/>
      <c r="E299" s="35"/>
      <c r="F299" s="35"/>
      <c r="G299" s="35"/>
    </row>
    <row r="300" spans="1:7" ht="33.950000000000003" customHeight="1">
      <c r="A300" s="35"/>
      <c r="B300" s="35"/>
      <c r="C300" s="35"/>
      <c r="D300" s="35"/>
      <c r="E300" s="35"/>
      <c r="F300" s="35"/>
      <c r="G300" s="35"/>
    </row>
    <row r="301" spans="1:7" ht="33.950000000000003" customHeight="1">
      <c r="A301" s="35"/>
      <c r="B301" s="35"/>
      <c r="C301" s="35"/>
      <c r="D301" s="35"/>
      <c r="E301" s="35"/>
      <c r="F301" s="35"/>
      <c r="G301" s="35"/>
    </row>
    <row r="302" spans="1:7" ht="33.950000000000003" customHeight="1">
      <c r="A302" s="35"/>
      <c r="B302" s="35"/>
      <c r="C302" s="35"/>
      <c r="D302" s="35"/>
      <c r="E302" s="35"/>
      <c r="F302" s="35"/>
      <c r="G302" s="35"/>
    </row>
    <row r="303" spans="1:7" ht="33.950000000000003" customHeight="1">
      <c r="A303" s="35"/>
      <c r="B303" s="35"/>
      <c r="C303" s="35"/>
      <c r="D303" s="35"/>
      <c r="E303" s="35"/>
      <c r="F303" s="35"/>
      <c r="G303" s="35"/>
    </row>
    <row r="304" spans="1:7" ht="33.950000000000003" customHeight="1">
      <c r="A304" s="35"/>
      <c r="B304" s="35"/>
      <c r="C304" s="35"/>
      <c r="D304" s="35"/>
      <c r="E304" s="35"/>
      <c r="F304" s="35"/>
      <c r="G304" s="35"/>
    </row>
    <row r="305" spans="1:7" ht="33.950000000000003" customHeight="1">
      <c r="A305" s="35"/>
      <c r="B305" s="35"/>
      <c r="C305" s="35"/>
      <c r="D305" s="35"/>
      <c r="E305" s="35"/>
      <c r="F305" s="35"/>
      <c r="G305" s="35"/>
    </row>
    <row r="306" spans="1:7" ht="33.950000000000003" customHeight="1">
      <c r="A306" s="35"/>
      <c r="B306" s="35"/>
      <c r="C306" s="35"/>
      <c r="D306" s="35"/>
      <c r="E306" s="35"/>
      <c r="F306" s="35"/>
      <c r="G306" s="35"/>
    </row>
    <row r="307" spans="1:7" ht="33.950000000000003" customHeight="1">
      <c r="A307" s="35"/>
      <c r="B307" s="35"/>
      <c r="C307" s="35"/>
      <c r="D307" s="35"/>
      <c r="E307" s="35"/>
      <c r="F307" s="35"/>
      <c r="G307" s="35"/>
    </row>
    <row r="308" spans="1:7" ht="33.950000000000003" customHeight="1">
      <c r="A308" s="35"/>
      <c r="B308" s="35"/>
      <c r="C308" s="35"/>
      <c r="D308" s="35"/>
      <c r="E308" s="35"/>
      <c r="F308" s="35"/>
      <c r="G308" s="35"/>
    </row>
    <row r="309" spans="1:7" ht="33.950000000000003" customHeight="1">
      <c r="A309" s="35"/>
      <c r="B309" s="35"/>
      <c r="C309" s="35"/>
      <c r="D309" s="35"/>
      <c r="E309" s="35"/>
      <c r="F309" s="35"/>
      <c r="G309" s="35"/>
    </row>
    <row r="310" spans="1:7" ht="33.950000000000003" customHeight="1">
      <c r="A310" s="35"/>
      <c r="B310" s="35"/>
      <c r="C310" s="35"/>
      <c r="D310" s="35"/>
      <c r="E310" s="35"/>
      <c r="F310" s="35"/>
      <c r="G310" s="35"/>
    </row>
    <row r="311" spans="1:7" ht="33.950000000000003" customHeight="1">
      <c r="A311" s="35"/>
      <c r="B311" s="35"/>
      <c r="C311" s="35"/>
      <c r="D311" s="35"/>
      <c r="E311" s="35"/>
      <c r="F311" s="35"/>
      <c r="G311" s="35"/>
    </row>
    <row r="312" spans="1:7" ht="33.950000000000003" customHeight="1">
      <c r="A312" s="35"/>
      <c r="B312" s="35"/>
      <c r="C312" s="35"/>
      <c r="D312" s="35"/>
      <c r="E312" s="35"/>
      <c r="F312" s="35"/>
      <c r="G312" s="35"/>
    </row>
    <row r="313" spans="1:7" ht="33.950000000000003" customHeight="1">
      <c r="A313" s="35"/>
      <c r="B313" s="35"/>
      <c r="C313" s="35"/>
      <c r="D313" s="35"/>
      <c r="E313" s="35"/>
      <c r="F313" s="35"/>
      <c r="G313" s="35"/>
    </row>
    <row r="314" spans="1:7" ht="33.950000000000003" customHeight="1">
      <c r="A314" s="35"/>
      <c r="B314" s="35"/>
      <c r="C314" s="35"/>
      <c r="D314" s="35"/>
      <c r="E314" s="35"/>
      <c r="F314" s="35"/>
      <c r="G314" s="35"/>
    </row>
    <row r="315" spans="1:7" ht="33.950000000000003" customHeight="1">
      <c r="A315" s="35"/>
      <c r="B315" s="35"/>
      <c r="C315" s="35"/>
      <c r="D315" s="35"/>
      <c r="E315" s="35"/>
      <c r="F315" s="35"/>
      <c r="G315" s="35"/>
    </row>
    <row r="316" spans="1:7" ht="33.950000000000003" customHeight="1">
      <c r="A316" s="35"/>
      <c r="B316" s="35"/>
      <c r="C316" s="35"/>
      <c r="D316" s="35"/>
      <c r="E316" s="35"/>
      <c r="F316" s="35"/>
      <c r="G316" s="35"/>
    </row>
    <row r="317" spans="1:7" ht="33.950000000000003" customHeight="1">
      <c r="A317" s="35"/>
      <c r="B317" s="35"/>
      <c r="C317" s="35"/>
      <c r="D317" s="35"/>
      <c r="E317" s="35"/>
      <c r="F317" s="35"/>
      <c r="G317" s="35"/>
    </row>
    <row r="318" spans="1:7" ht="33.950000000000003" customHeight="1">
      <c r="A318" s="35"/>
      <c r="B318" s="35"/>
      <c r="C318" s="35"/>
      <c r="D318" s="35"/>
      <c r="E318" s="35"/>
      <c r="F318" s="35"/>
      <c r="G318" s="35"/>
    </row>
    <row r="319" spans="1:7" ht="33.950000000000003" customHeight="1">
      <c r="A319" s="35"/>
      <c r="B319" s="35"/>
      <c r="C319" s="35"/>
      <c r="D319" s="35"/>
      <c r="E319" s="35"/>
      <c r="F319" s="35"/>
      <c r="G319" s="35"/>
    </row>
    <row r="320" spans="1:7" ht="33.950000000000003" customHeight="1">
      <c r="A320" s="35"/>
      <c r="B320" s="35"/>
      <c r="C320" s="35"/>
      <c r="D320" s="35"/>
      <c r="E320" s="35"/>
      <c r="F320" s="35"/>
      <c r="G320" s="35"/>
    </row>
    <row r="321" spans="1:7" ht="33.950000000000003" customHeight="1">
      <c r="A321" s="35"/>
      <c r="B321" s="35"/>
      <c r="C321" s="35"/>
      <c r="D321" s="35"/>
      <c r="E321" s="35"/>
      <c r="F321" s="35"/>
      <c r="G321" s="35"/>
    </row>
    <row r="322" spans="1:7" ht="33.950000000000003" customHeight="1">
      <c r="A322" s="35"/>
      <c r="B322" s="35"/>
      <c r="C322" s="35"/>
      <c r="D322" s="35"/>
      <c r="E322" s="35"/>
      <c r="F322" s="35"/>
      <c r="G322" s="35"/>
    </row>
    <row r="323" spans="1:7" ht="33.950000000000003" customHeight="1">
      <c r="A323" s="35"/>
      <c r="B323" s="35"/>
      <c r="C323" s="35"/>
      <c r="D323" s="35"/>
      <c r="E323" s="35"/>
      <c r="F323" s="35"/>
      <c r="G323" s="35"/>
    </row>
    <row r="324" spans="1:7" ht="33.950000000000003" customHeight="1">
      <c r="A324" s="35"/>
      <c r="B324" s="35"/>
      <c r="C324" s="35"/>
      <c r="D324" s="35"/>
      <c r="E324" s="35"/>
      <c r="F324" s="35"/>
      <c r="G324" s="35"/>
    </row>
    <row r="325" spans="1:7" ht="33.950000000000003" customHeight="1">
      <c r="A325" s="35"/>
      <c r="B325" s="35"/>
      <c r="C325" s="35"/>
      <c r="D325" s="35"/>
      <c r="E325" s="35"/>
      <c r="F325" s="35"/>
      <c r="G325" s="35"/>
    </row>
    <row r="326" spans="1:7" ht="33.950000000000003" customHeight="1">
      <c r="A326" s="35"/>
      <c r="B326" s="35"/>
      <c r="C326" s="35"/>
      <c r="D326" s="35"/>
      <c r="E326" s="35"/>
      <c r="F326" s="35"/>
      <c r="G326" s="35"/>
    </row>
    <row r="327" spans="1:7" ht="33.950000000000003" customHeight="1">
      <c r="A327" s="35"/>
      <c r="B327" s="35"/>
      <c r="C327" s="35"/>
      <c r="D327" s="35"/>
      <c r="E327" s="35"/>
      <c r="F327" s="35"/>
      <c r="G327" s="35"/>
    </row>
    <row r="328" spans="1:7" ht="33.950000000000003" customHeight="1">
      <c r="A328" s="35"/>
      <c r="B328" s="35"/>
      <c r="C328" s="35"/>
      <c r="D328" s="35"/>
      <c r="E328" s="35"/>
      <c r="F328" s="35"/>
      <c r="G328" s="35"/>
    </row>
    <row r="329" spans="1:7" ht="33.950000000000003" customHeight="1">
      <c r="A329" s="35"/>
      <c r="B329" s="35"/>
      <c r="C329" s="35"/>
      <c r="D329" s="35"/>
      <c r="E329" s="35"/>
      <c r="F329" s="35"/>
      <c r="G329" s="35"/>
    </row>
    <row r="330" spans="1:7" ht="33.950000000000003" customHeight="1">
      <c r="A330" s="35"/>
      <c r="B330" s="35"/>
      <c r="C330" s="35"/>
      <c r="D330" s="35"/>
      <c r="E330" s="35"/>
      <c r="F330" s="35"/>
      <c r="G330" s="35"/>
    </row>
    <row r="331" spans="1:7" ht="33.950000000000003" customHeight="1">
      <c r="A331" s="35"/>
      <c r="B331" s="35"/>
      <c r="C331" s="35"/>
      <c r="D331" s="35"/>
      <c r="E331" s="35"/>
      <c r="F331" s="35"/>
      <c r="G331" s="35"/>
    </row>
    <row r="332" spans="1:7" ht="33.950000000000003" customHeight="1">
      <c r="A332" s="35"/>
      <c r="B332" s="35"/>
      <c r="C332" s="35"/>
      <c r="D332" s="35"/>
      <c r="E332" s="35"/>
      <c r="F332" s="35"/>
      <c r="G332" s="35"/>
    </row>
    <row r="333" spans="1:7" ht="33.950000000000003" customHeight="1">
      <c r="A333" s="35"/>
      <c r="B333" s="35"/>
      <c r="C333" s="35"/>
      <c r="D333" s="35"/>
      <c r="E333" s="35"/>
      <c r="F333" s="35"/>
      <c r="G333" s="35"/>
    </row>
    <row r="334" spans="1:7" ht="33.950000000000003" customHeight="1">
      <c r="A334" s="35"/>
      <c r="B334" s="35"/>
      <c r="C334" s="35"/>
      <c r="D334" s="35"/>
      <c r="E334" s="35"/>
      <c r="F334" s="35"/>
      <c r="G334" s="35"/>
    </row>
    <row r="335" spans="1:7" ht="33.950000000000003" customHeight="1">
      <c r="A335" s="35"/>
      <c r="B335" s="35"/>
      <c r="C335" s="35"/>
      <c r="D335" s="35"/>
      <c r="E335" s="35"/>
      <c r="F335" s="35"/>
      <c r="G335" s="35"/>
    </row>
    <row r="336" spans="1:7" ht="33.950000000000003" customHeight="1">
      <c r="A336" s="35"/>
      <c r="B336" s="35"/>
      <c r="C336" s="35"/>
      <c r="D336" s="35"/>
      <c r="E336" s="35"/>
      <c r="F336" s="35"/>
      <c r="G336" s="35"/>
    </row>
    <row r="337" spans="1:9" ht="33.950000000000003" customHeight="1">
      <c r="A337" s="35"/>
      <c r="B337" s="35"/>
      <c r="C337" s="35"/>
      <c r="D337" s="35"/>
      <c r="E337" s="35"/>
      <c r="F337" s="35"/>
      <c r="G337" s="35"/>
    </row>
    <row r="338" spans="1:9" ht="33.950000000000003" customHeight="1">
      <c r="A338" s="35"/>
      <c r="B338" s="35"/>
      <c r="C338" s="35"/>
      <c r="D338" s="35"/>
      <c r="E338" s="35"/>
      <c r="F338" s="35"/>
      <c r="G338" s="35"/>
    </row>
    <row r="339" spans="1:9" ht="33.950000000000003" customHeight="1">
      <c r="A339" s="35"/>
      <c r="B339" s="35"/>
      <c r="C339" s="35"/>
      <c r="D339" s="35"/>
      <c r="E339" s="35"/>
      <c r="F339" s="35"/>
      <c r="G339" s="35"/>
    </row>
    <row r="340" spans="1:9" ht="33.950000000000003" customHeight="1">
      <c r="A340" s="35"/>
      <c r="B340" s="35"/>
      <c r="C340" s="35"/>
      <c r="D340" s="35"/>
      <c r="E340" s="35"/>
      <c r="F340" s="35"/>
      <c r="G340" s="35"/>
    </row>
    <row r="341" spans="1:9" ht="33.950000000000003" customHeight="1">
      <c r="A341" s="35"/>
      <c r="B341" s="35"/>
      <c r="C341" s="35"/>
      <c r="D341" s="35"/>
      <c r="E341" s="35"/>
      <c r="F341" s="35"/>
      <c r="G341" s="35"/>
    </row>
    <row r="342" spans="1:9" ht="33.950000000000003" customHeight="1">
      <c r="A342" s="35"/>
      <c r="B342" s="35"/>
      <c r="C342" s="35"/>
      <c r="D342" s="35"/>
      <c r="E342" s="35"/>
      <c r="F342" s="35"/>
      <c r="G342" s="35"/>
    </row>
    <row r="343" spans="1:9" ht="33.950000000000003" customHeight="1">
      <c r="A343" s="35"/>
      <c r="B343" s="35"/>
      <c r="C343" s="35"/>
      <c r="D343" s="35"/>
      <c r="E343" s="35"/>
      <c r="F343" s="35"/>
      <c r="G343" s="35"/>
      <c r="I343" s="48"/>
    </row>
    <row r="344" spans="1:9" ht="33.950000000000003" customHeight="1">
      <c r="A344" s="35"/>
      <c r="B344" s="35"/>
      <c r="C344" s="35"/>
      <c r="D344" s="35"/>
      <c r="E344" s="35"/>
      <c r="F344" s="35"/>
      <c r="G344" s="35"/>
    </row>
    <row r="345" spans="1:9" ht="33.950000000000003" customHeight="1">
      <c r="A345" s="35"/>
      <c r="B345" s="35"/>
      <c r="C345" s="35"/>
      <c r="D345" s="35"/>
      <c r="E345" s="35"/>
      <c r="F345" s="35"/>
      <c r="G345" s="35"/>
    </row>
    <row r="346" spans="1:9" ht="33.950000000000003" customHeight="1">
      <c r="A346" s="35"/>
      <c r="B346" s="35"/>
      <c r="C346" s="35"/>
      <c r="D346" s="35"/>
      <c r="E346" s="35"/>
      <c r="F346" s="35"/>
      <c r="G346" s="35"/>
    </row>
    <row r="347" spans="1:9" ht="33.950000000000003" customHeight="1">
      <c r="A347" s="35"/>
      <c r="B347" s="35"/>
      <c r="C347" s="35"/>
      <c r="D347" s="35"/>
      <c r="E347" s="35"/>
      <c r="F347" s="35"/>
      <c r="G347" s="35"/>
    </row>
    <row r="348" spans="1:9" ht="33.950000000000003" customHeight="1">
      <c r="A348" s="35"/>
      <c r="B348" s="35"/>
      <c r="C348" s="35"/>
      <c r="D348" s="35"/>
      <c r="E348" s="35"/>
      <c r="F348" s="35"/>
      <c r="G348" s="35"/>
    </row>
    <row r="349" spans="1:9" ht="33.950000000000003" customHeight="1">
      <c r="A349" s="35"/>
      <c r="B349" s="35"/>
      <c r="C349" s="35"/>
      <c r="D349" s="35"/>
      <c r="E349" s="35"/>
      <c r="F349" s="35"/>
      <c r="G349" s="35"/>
    </row>
    <row r="350" spans="1:9" ht="33.950000000000003" customHeight="1">
      <c r="A350" s="35"/>
      <c r="B350" s="35"/>
      <c r="C350" s="35"/>
      <c r="D350" s="35"/>
      <c r="E350" s="35"/>
      <c r="F350" s="35"/>
      <c r="G350" s="35"/>
    </row>
    <row r="351" spans="1:9" ht="33.950000000000003" customHeight="1">
      <c r="A351" s="35"/>
      <c r="B351" s="35"/>
      <c r="C351" s="35"/>
      <c r="D351" s="35"/>
      <c r="E351" s="35"/>
      <c r="F351" s="35"/>
      <c r="G351" s="35"/>
    </row>
    <row r="352" spans="1:9" ht="33.950000000000003" customHeight="1">
      <c r="A352" s="35"/>
      <c r="B352" s="35"/>
      <c r="C352" s="35"/>
      <c r="D352" s="35"/>
      <c r="E352" s="35"/>
      <c r="F352" s="35"/>
      <c r="G352" s="35"/>
    </row>
    <row r="353" spans="1:7" ht="33.950000000000003" customHeight="1">
      <c r="A353" s="35"/>
      <c r="B353" s="35"/>
      <c r="C353" s="35"/>
      <c r="D353" s="35"/>
      <c r="E353" s="35"/>
      <c r="F353" s="35"/>
      <c r="G353" s="35"/>
    </row>
    <row r="354" spans="1:7" ht="33.950000000000003" customHeight="1">
      <c r="A354" s="35"/>
      <c r="B354" s="35"/>
      <c r="C354" s="35"/>
      <c r="D354" s="35"/>
      <c r="E354" s="35"/>
      <c r="F354" s="35"/>
      <c r="G354" s="35"/>
    </row>
  </sheetData>
  <mergeCells count="14">
    <mergeCell ref="A1:H1"/>
    <mergeCell ref="A2:A3"/>
    <mergeCell ref="B2:C2"/>
    <mergeCell ref="D2:E2"/>
    <mergeCell ref="F2:G2"/>
    <mergeCell ref="H2:H3"/>
    <mergeCell ref="D20:E20"/>
    <mergeCell ref="F20:G20"/>
    <mergeCell ref="D17:E17"/>
    <mergeCell ref="F17:G17"/>
    <mergeCell ref="D18:E18"/>
    <mergeCell ref="F18:G18"/>
    <mergeCell ref="D19:E19"/>
    <mergeCell ref="F19:G19"/>
  </mergeCells>
  <phoneticPr fontId="3" type="noConversion"/>
  <printOptions horizontalCentered="1"/>
  <pageMargins left="0.39370078740157483" right="0.39370078740157483" top="0.78740157480314965" bottom="0.39370078740157483" header="0.51181102362204722" footer="0.51181102362204722"/>
  <pageSetup paperSize="9" orientation="portrait" horizontalDpi="1200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FFC000"/>
  </sheetPr>
  <dimension ref="A1:Y225"/>
  <sheetViews>
    <sheetView tabSelected="1" view="pageBreakPreview" zoomScaleNormal="100" zoomScaleSheetLayoutView="100" workbookViewId="0">
      <pane xSplit="6" ySplit="2" topLeftCell="G3" activePane="bottomRight" state="frozen"/>
      <selection activeCell="E122" sqref="E122"/>
      <selection pane="topRight" activeCell="E122" sqref="E122"/>
      <selection pane="bottomLeft" activeCell="E122" sqref="E122"/>
      <selection pane="bottomRight" activeCell="G9" sqref="G9"/>
    </sheetView>
  </sheetViews>
  <sheetFormatPr defaultRowHeight="27" customHeight="1"/>
  <cols>
    <col min="1" max="1" width="4.5" style="31" bestFit="1" customWidth="1"/>
    <col min="2" max="4" width="4.5" style="28" bestFit="1" customWidth="1"/>
    <col min="5" max="5" width="8.5" style="27" bestFit="1" customWidth="1"/>
    <col min="6" max="6" width="5.375" style="28" customWidth="1"/>
    <col min="7" max="7" width="7.75" style="54" customWidth="1"/>
    <col min="8" max="8" width="9" style="52" customWidth="1"/>
    <col min="9" max="9" width="9" style="32" hidden="1" customWidth="1"/>
    <col min="10" max="10" width="30.25" style="33" customWidth="1"/>
    <col min="11" max="11" width="11.75" style="33" customWidth="1"/>
    <col min="12" max="12" width="28.875" style="33" customWidth="1"/>
    <col min="13" max="13" width="13.125" style="33" customWidth="1"/>
    <col min="14" max="14" width="9.875" style="33" customWidth="1"/>
    <col min="15" max="15" width="3.875" style="33" hidden="1" customWidth="1"/>
    <col min="16" max="19" width="9" style="1" hidden="1" customWidth="1"/>
    <col min="20" max="20" width="9.125" style="1" hidden="1" customWidth="1"/>
    <col min="21" max="21" width="9.625" style="1" hidden="1" customWidth="1"/>
    <col min="22" max="22" width="15.625" style="34" hidden="1" customWidth="1"/>
    <col min="23" max="23" width="15.625" style="1" hidden="1" customWidth="1"/>
    <col min="24" max="257" width="9" style="1"/>
    <col min="258" max="261" width="4.5" style="1" bestFit="1" customWidth="1"/>
    <col min="262" max="262" width="9.25" style="1" bestFit="1" customWidth="1"/>
    <col min="263" max="263" width="5.375" style="1" customWidth="1"/>
    <col min="264" max="265" width="9" style="1" customWidth="1"/>
    <col min="266" max="266" width="0" style="1" hidden="1" customWidth="1"/>
    <col min="267" max="267" width="30" style="1" customWidth="1"/>
    <col min="268" max="268" width="12.75" style="1" customWidth="1"/>
    <col min="269" max="269" width="30.75" style="1" bestFit="1" customWidth="1"/>
    <col min="270" max="270" width="13.875" style="1" bestFit="1" customWidth="1"/>
    <col min="271" max="271" width="3.875" style="1" customWidth="1"/>
    <col min="272" max="275" width="9" style="1" customWidth="1"/>
    <col min="276" max="276" width="9.125" style="1" customWidth="1"/>
    <col min="277" max="277" width="9.625" style="1" customWidth="1"/>
    <col min="278" max="278" width="15.625" style="1" customWidth="1"/>
    <col min="279" max="513" width="9" style="1"/>
    <col min="514" max="517" width="4.5" style="1" bestFit="1" customWidth="1"/>
    <col min="518" max="518" width="9.25" style="1" bestFit="1" customWidth="1"/>
    <col min="519" max="519" width="5.375" style="1" customWidth="1"/>
    <col min="520" max="521" width="9" style="1" customWidth="1"/>
    <col min="522" max="522" width="0" style="1" hidden="1" customWidth="1"/>
    <col min="523" max="523" width="30" style="1" customWidth="1"/>
    <col min="524" max="524" width="12.75" style="1" customWidth="1"/>
    <col min="525" max="525" width="30.75" style="1" bestFit="1" customWidth="1"/>
    <col min="526" max="526" width="13.875" style="1" bestFit="1" customWidth="1"/>
    <col min="527" max="527" width="3.875" style="1" customWidth="1"/>
    <col min="528" max="531" width="9" style="1" customWidth="1"/>
    <col min="532" max="532" width="9.125" style="1" customWidth="1"/>
    <col min="533" max="533" width="9.625" style="1" customWidth="1"/>
    <col min="534" max="534" width="15.625" style="1" customWidth="1"/>
    <col min="535" max="769" width="9" style="1"/>
    <col min="770" max="773" width="4.5" style="1" bestFit="1" customWidth="1"/>
    <col min="774" max="774" width="9.25" style="1" bestFit="1" customWidth="1"/>
    <col min="775" max="775" width="5.375" style="1" customWidth="1"/>
    <col min="776" max="777" width="9" style="1" customWidth="1"/>
    <col min="778" max="778" width="0" style="1" hidden="1" customWidth="1"/>
    <col min="779" max="779" width="30" style="1" customWidth="1"/>
    <col min="780" max="780" width="12.75" style="1" customWidth="1"/>
    <col min="781" max="781" width="30.75" style="1" bestFit="1" customWidth="1"/>
    <col min="782" max="782" width="13.875" style="1" bestFit="1" customWidth="1"/>
    <col min="783" max="783" width="3.875" style="1" customWidth="1"/>
    <col min="784" max="787" width="9" style="1" customWidth="1"/>
    <col min="788" max="788" width="9.125" style="1" customWidth="1"/>
    <col min="789" max="789" width="9.625" style="1" customWidth="1"/>
    <col min="790" max="790" width="15.625" style="1" customWidth="1"/>
    <col min="791" max="1025" width="9" style="1"/>
    <col min="1026" max="1029" width="4.5" style="1" bestFit="1" customWidth="1"/>
    <col min="1030" max="1030" width="9.25" style="1" bestFit="1" customWidth="1"/>
    <col min="1031" max="1031" width="5.375" style="1" customWidth="1"/>
    <col min="1032" max="1033" width="9" style="1" customWidth="1"/>
    <col min="1034" max="1034" width="0" style="1" hidden="1" customWidth="1"/>
    <col min="1035" max="1035" width="30" style="1" customWidth="1"/>
    <col min="1036" max="1036" width="12.75" style="1" customWidth="1"/>
    <col min="1037" max="1037" width="30.75" style="1" bestFit="1" customWidth="1"/>
    <col min="1038" max="1038" width="13.875" style="1" bestFit="1" customWidth="1"/>
    <col min="1039" max="1039" width="3.875" style="1" customWidth="1"/>
    <col min="1040" max="1043" width="9" style="1" customWidth="1"/>
    <col min="1044" max="1044" width="9.125" style="1" customWidth="1"/>
    <col min="1045" max="1045" width="9.625" style="1" customWidth="1"/>
    <col min="1046" max="1046" width="15.625" style="1" customWidth="1"/>
    <col min="1047" max="1281" width="9" style="1"/>
    <col min="1282" max="1285" width="4.5" style="1" bestFit="1" customWidth="1"/>
    <col min="1286" max="1286" width="9.25" style="1" bestFit="1" customWidth="1"/>
    <col min="1287" max="1287" width="5.375" style="1" customWidth="1"/>
    <col min="1288" max="1289" width="9" style="1" customWidth="1"/>
    <col min="1290" max="1290" width="0" style="1" hidden="1" customWidth="1"/>
    <col min="1291" max="1291" width="30" style="1" customWidth="1"/>
    <col min="1292" max="1292" width="12.75" style="1" customWidth="1"/>
    <col min="1293" max="1293" width="30.75" style="1" bestFit="1" customWidth="1"/>
    <col min="1294" max="1294" width="13.875" style="1" bestFit="1" customWidth="1"/>
    <col min="1295" max="1295" width="3.875" style="1" customWidth="1"/>
    <col min="1296" max="1299" width="9" style="1" customWidth="1"/>
    <col min="1300" max="1300" width="9.125" style="1" customWidth="1"/>
    <col min="1301" max="1301" width="9.625" style="1" customWidth="1"/>
    <col min="1302" max="1302" width="15.625" style="1" customWidth="1"/>
    <col min="1303" max="1537" width="9" style="1"/>
    <col min="1538" max="1541" width="4.5" style="1" bestFit="1" customWidth="1"/>
    <col min="1542" max="1542" width="9.25" style="1" bestFit="1" customWidth="1"/>
    <col min="1543" max="1543" width="5.375" style="1" customWidth="1"/>
    <col min="1544" max="1545" width="9" style="1" customWidth="1"/>
    <col min="1546" max="1546" width="0" style="1" hidden="1" customWidth="1"/>
    <col min="1547" max="1547" width="30" style="1" customWidth="1"/>
    <col min="1548" max="1548" width="12.75" style="1" customWidth="1"/>
    <col min="1549" max="1549" width="30.75" style="1" bestFit="1" customWidth="1"/>
    <col min="1550" max="1550" width="13.875" style="1" bestFit="1" customWidth="1"/>
    <col min="1551" max="1551" width="3.875" style="1" customWidth="1"/>
    <col min="1552" max="1555" width="9" style="1" customWidth="1"/>
    <col min="1556" max="1556" width="9.125" style="1" customWidth="1"/>
    <col min="1557" max="1557" width="9.625" style="1" customWidth="1"/>
    <col min="1558" max="1558" width="15.625" style="1" customWidth="1"/>
    <col min="1559" max="1793" width="9" style="1"/>
    <col min="1794" max="1797" width="4.5" style="1" bestFit="1" customWidth="1"/>
    <col min="1798" max="1798" width="9.25" style="1" bestFit="1" customWidth="1"/>
    <col min="1799" max="1799" width="5.375" style="1" customWidth="1"/>
    <col min="1800" max="1801" width="9" style="1" customWidth="1"/>
    <col min="1802" max="1802" width="0" style="1" hidden="1" customWidth="1"/>
    <col min="1803" max="1803" width="30" style="1" customWidth="1"/>
    <col min="1804" max="1804" width="12.75" style="1" customWidth="1"/>
    <col min="1805" max="1805" width="30.75" style="1" bestFit="1" customWidth="1"/>
    <col min="1806" max="1806" width="13.875" style="1" bestFit="1" customWidth="1"/>
    <col min="1807" max="1807" width="3.875" style="1" customWidth="1"/>
    <col min="1808" max="1811" width="9" style="1" customWidth="1"/>
    <col min="1812" max="1812" width="9.125" style="1" customWidth="1"/>
    <col min="1813" max="1813" width="9.625" style="1" customWidth="1"/>
    <col min="1814" max="1814" width="15.625" style="1" customWidth="1"/>
    <col min="1815" max="2049" width="9" style="1"/>
    <col min="2050" max="2053" width="4.5" style="1" bestFit="1" customWidth="1"/>
    <col min="2054" max="2054" width="9.25" style="1" bestFit="1" customWidth="1"/>
    <col min="2055" max="2055" width="5.375" style="1" customWidth="1"/>
    <col min="2056" max="2057" width="9" style="1" customWidth="1"/>
    <col min="2058" max="2058" width="0" style="1" hidden="1" customWidth="1"/>
    <col min="2059" max="2059" width="30" style="1" customWidth="1"/>
    <col min="2060" max="2060" width="12.75" style="1" customWidth="1"/>
    <col min="2061" max="2061" width="30.75" style="1" bestFit="1" customWidth="1"/>
    <col min="2062" max="2062" width="13.875" style="1" bestFit="1" customWidth="1"/>
    <col min="2063" max="2063" width="3.875" style="1" customWidth="1"/>
    <col min="2064" max="2067" width="9" style="1" customWidth="1"/>
    <col min="2068" max="2068" width="9.125" style="1" customWidth="1"/>
    <col min="2069" max="2069" width="9.625" style="1" customWidth="1"/>
    <col min="2070" max="2070" width="15.625" style="1" customWidth="1"/>
    <col min="2071" max="2305" width="9" style="1"/>
    <col min="2306" max="2309" width="4.5" style="1" bestFit="1" customWidth="1"/>
    <col min="2310" max="2310" width="9.25" style="1" bestFit="1" customWidth="1"/>
    <col min="2311" max="2311" width="5.375" style="1" customWidth="1"/>
    <col min="2312" max="2313" width="9" style="1" customWidth="1"/>
    <col min="2314" max="2314" width="0" style="1" hidden="1" customWidth="1"/>
    <col min="2315" max="2315" width="30" style="1" customWidth="1"/>
    <col min="2316" max="2316" width="12.75" style="1" customWidth="1"/>
    <col min="2317" max="2317" width="30.75" style="1" bestFit="1" customWidth="1"/>
    <col min="2318" max="2318" width="13.875" style="1" bestFit="1" customWidth="1"/>
    <col min="2319" max="2319" width="3.875" style="1" customWidth="1"/>
    <col min="2320" max="2323" width="9" style="1" customWidth="1"/>
    <col min="2324" max="2324" width="9.125" style="1" customWidth="1"/>
    <col min="2325" max="2325" width="9.625" style="1" customWidth="1"/>
    <col min="2326" max="2326" width="15.625" style="1" customWidth="1"/>
    <col min="2327" max="2561" width="9" style="1"/>
    <col min="2562" max="2565" width="4.5" style="1" bestFit="1" customWidth="1"/>
    <col min="2566" max="2566" width="9.25" style="1" bestFit="1" customWidth="1"/>
    <col min="2567" max="2567" width="5.375" style="1" customWidth="1"/>
    <col min="2568" max="2569" width="9" style="1" customWidth="1"/>
    <col min="2570" max="2570" width="0" style="1" hidden="1" customWidth="1"/>
    <col min="2571" max="2571" width="30" style="1" customWidth="1"/>
    <col min="2572" max="2572" width="12.75" style="1" customWidth="1"/>
    <col min="2573" max="2573" width="30.75" style="1" bestFit="1" customWidth="1"/>
    <col min="2574" max="2574" width="13.875" style="1" bestFit="1" customWidth="1"/>
    <col min="2575" max="2575" width="3.875" style="1" customWidth="1"/>
    <col min="2576" max="2579" width="9" style="1" customWidth="1"/>
    <col min="2580" max="2580" width="9.125" style="1" customWidth="1"/>
    <col min="2581" max="2581" width="9.625" style="1" customWidth="1"/>
    <col min="2582" max="2582" width="15.625" style="1" customWidth="1"/>
    <col min="2583" max="2817" width="9" style="1"/>
    <col min="2818" max="2821" width="4.5" style="1" bestFit="1" customWidth="1"/>
    <col min="2822" max="2822" width="9.25" style="1" bestFit="1" customWidth="1"/>
    <col min="2823" max="2823" width="5.375" style="1" customWidth="1"/>
    <col min="2824" max="2825" width="9" style="1" customWidth="1"/>
    <col min="2826" max="2826" width="0" style="1" hidden="1" customWidth="1"/>
    <col min="2827" max="2827" width="30" style="1" customWidth="1"/>
    <col min="2828" max="2828" width="12.75" style="1" customWidth="1"/>
    <col min="2829" max="2829" width="30.75" style="1" bestFit="1" customWidth="1"/>
    <col min="2830" max="2830" width="13.875" style="1" bestFit="1" customWidth="1"/>
    <col min="2831" max="2831" width="3.875" style="1" customWidth="1"/>
    <col min="2832" max="2835" width="9" style="1" customWidth="1"/>
    <col min="2836" max="2836" width="9.125" style="1" customWidth="1"/>
    <col min="2837" max="2837" width="9.625" style="1" customWidth="1"/>
    <col min="2838" max="2838" width="15.625" style="1" customWidth="1"/>
    <col min="2839" max="3073" width="9" style="1"/>
    <col min="3074" max="3077" width="4.5" style="1" bestFit="1" customWidth="1"/>
    <col min="3078" max="3078" width="9.25" style="1" bestFit="1" customWidth="1"/>
    <col min="3079" max="3079" width="5.375" style="1" customWidth="1"/>
    <col min="3080" max="3081" width="9" style="1" customWidth="1"/>
    <col min="3082" max="3082" width="0" style="1" hidden="1" customWidth="1"/>
    <col min="3083" max="3083" width="30" style="1" customWidth="1"/>
    <col min="3084" max="3084" width="12.75" style="1" customWidth="1"/>
    <col min="3085" max="3085" width="30.75" style="1" bestFit="1" customWidth="1"/>
    <col min="3086" max="3086" width="13.875" style="1" bestFit="1" customWidth="1"/>
    <col min="3087" max="3087" width="3.875" style="1" customWidth="1"/>
    <col min="3088" max="3091" width="9" style="1" customWidth="1"/>
    <col min="3092" max="3092" width="9.125" style="1" customWidth="1"/>
    <col min="3093" max="3093" width="9.625" style="1" customWidth="1"/>
    <col min="3094" max="3094" width="15.625" style="1" customWidth="1"/>
    <col min="3095" max="3329" width="9" style="1"/>
    <col min="3330" max="3333" width="4.5" style="1" bestFit="1" customWidth="1"/>
    <col min="3334" max="3334" width="9.25" style="1" bestFit="1" customWidth="1"/>
    <col min="3335" max="3335" width="5.375" style="1" customWidth="1"/>
    <col min="3336" max="3337" width="9" style="1" customWidth="1"/>
    <col min="3338" max="3338" width="0" style="1" hidden="1" customWidth="1"/>
    <col min="3339" max="3339" width="30" style="1" customWidth="1"/>
    <col min="3340" max="3340" width="12.75" style="1" customWidth="1"/>
    <col min="3341" max="3341" width="30.75" style="1" bestFit="1" customWidth="1"/>
    <col min="3342" max="3342" width="13.875" style="1" bestFit="1" customWidth="1"/>
    <col min="3343" max="3343" width="3.875" style="1" customWidth="1"/>
    <col min="3344" max="3347" width="9" style="1" customWidth="1"/>
    <col min="3348" max="3348" width="9.125" style="1" customWidth="1"/>
    <col min="3349" max="3349" width="9.625" style="1" customWidth="1"/>
    <col min="3350" max="3350" width="15.625" style="1" customWidth="1"/>
    <col min="3351" max="3585" width="9" style="1"/>
    <col min="3586" max="3589" width="4.5" style="1" bestFit="1" customWidth="1"/>
    <col min="3590" max="3590" width="9.25" style="1" bestFit="1" customWidth="1"/>
    <col min="3591" max="3591" width="5.375" style="1" customWidth="1"/>
    <col min="3592" max="3593" width="9" style="1" customWidth="1"/>
    <col min="3594" max="3594" width="0" style="1" hidden="1" customWidth="1"/>
    <col min="3595" max="3595" width="30" style="1" customWidth="1"/>
    <col min="3596" max="3596" width="12.75" style="1" customWidth="1"/>
    <col min="3597" max="3597" width="30.75" style="1" bestFit="1" customWidth="1"/>
    <col min="3598" max="3598" width="13.875" style="1" bestFit="1" customWidth="1"/>
    <col min="3599" max="3599" width="3.875" style="1" customWidth="1"/>
    <col min="3600" max="3603" width="9" style="1" customWidth="1"/>
    <col min="3604" max="3604" width="9.125" style="1" customWidth="1"/>
    <col min="3605" max="3605" width="9.625" style="1" customWidth="1"/>
    <col min="3606" max="3606" width="15.625" style="1" customWidth="1"/>
    <col min="3607" max="3841" width="9" style="1"/>
    <col min="3842" max="3845" width="4.5" style="1" bestFit="1" customWidth="1"/>
    <col min="3846" max="3846" width="9.25" style="1" bestFit="1" customWidth="1"/>
    <col min="3847" max="3847" width="5.375" style="1" customWidth="1"/>
    <col min="3848" max="3849" width="9" style="1" customWidth="1"/>
    <col min="3850" max="3850" width="0" style="1" hidden="1" customWidth="1"/>
    <col min="3851" max="3851" width="30" style="1" customWidth="1"/>
    <col min="3852" max="3852" width="12.75" style="1" customWidth="1"/>
    <col min="3853" max="3853" width="30.75" style="1" bestFit="1" customWidth="1"/>
    <col min="3854" max="3854" width="13.875" style="1" bestFit="1" customWidth="1"/>
    <col min="3855" max="3855" width="3.875" style="1" customWidth="1"/>
    <col min="3856" max="3859" width="9" style="1" customWidth="1"/>
    <col min="3860" max="3860" width="9.125" style="1" customWidth="1"/>
    <col min="3861" max="3861" width="9.625" style="1" customWidth="1"/>
    <col min="3862" max="3862" width="15.625" style="1" customWidth="1"/>
    <col min="3863" max="4097" width="9" style="1"/>
    <col min="4098" max="4101" width="4.5" style="1" bestFit="1" customWidth="1"/>
    <col min="4102" max="4102" width="9.25" style="1" bestFit="1" customWidth="1"/>
    <col min="4103" max="4103" width="5.375" style="1" customWidth="1"/>
    <col min="4104" max="4105" width="9" style="1" customWidth="1"/>
    <col min="4106" max="4106" width="0" style="1" hidden="1" customWidth="1"/>
    <col min="4107" max="4107" width="30" style="1" customWidth="1"/>
    <col min="4108" max="4108" width="12.75" style="1" customWidth="1"/>
    <col min="4109" max="4109" width="30.75" style="1" bestFit="1" customWidth="1"/>
    <col min="4110" max="4110" width="13.875" style="1" bestFit="1" customWidth="1"/>
    <col min="4111" max="4111" width="3.875" style="1" customWidth="1"/>
    <col min="4112" max="4115" width="9" style="1" customWidth="1"/>
    <col min="4116" max="4116" width="9.125" style="1" customWidth="1"/>
    <col min="4117" max="4117" width="9.625" style="1" customWidth="1"/>
    <col min="4118" max="4118" width="15.625" style="1" customWidth="1"/>
    <col min="4119" max="4353" width="9" style="1"/>
    <col min="4354" max="4357" width="4.5" style="1" bestFit="1" customWidth="1"/>
    <col min="4358" max="4358" width="9.25" style="1" bestFit="1" customWidth="1"/>
    <col min="4359" max="4359" width="5.375" style="1" customWidth="1"/>
    <col min="4360" max="4361" width="9" style="1" customWidth="1"/>
    <col min="4362" max="4362" width="0" style="1" hidden="1" customWidth="1"/>
    <col min="4363" max="4363" width="30" style="1" customWidth="1"/>
    <col min="4364" max="4364" width="12.75" style="1" customWidth="1"/>
    <col min="4365" max="4365" width="30.75" style="1" bestFit="1" customWidth="1"/>
    <col min="4366" max="4366" width="13.875" style="1" bestFit="1" customWidth="1"/>
    <col min="4367" max="4367" width="3.875" style="1" customWidth="1"/>
    <col min="4368" max="4371" width="9" style="1" customWidth="1"/>
    <col min="4372" max="4372" width="9.125" style="1" customWidth="1"/>
    <col min="4373" max="4373" width="9.625" style="1" customWidth="1"/>
    <col min="4374" max="4374" width="15.625" style="1" customWidth="1"/>
    <col min="4375" max="4609" width="9" style="1"/>
    <col min="4610" max="4613" width="4.5" style="1" bestFit="1" customWidth="1"/>
    <col min="4614" max="4614" width="9.25" style="1" bestFit="1" customWidth="1"/>
    <col min="4615" max="4615" width="5.375" style="1" customWidth="1"/>
    <col min="4616" max="4617" width="9" style="1" customWidth="1"/>
    <col min="4618" max="4618" width="0" style="1" hidden="1" customWidth="1"/>
    <col min="4619" max="4619" width="30" style="1" customWidth="1"/>
    <col min="4620" max="4620" width="12.75" style="1" customWidth="1"/>
    <col min="4621" max="4621" width="30.75" style="1" bestFit="1" customWidth="1"/>
    <col min="4622" max="4622" width="13.875" style="1" bestFit="1" customWidth="1"/>
    <col min="4623" max="4623" width="3.875" style="1" customWidth="1"/>
    <col min="4624" max="4627" width="9" style="1" customWidth="1"/>
    <col min="4628" max="4628" width="9.125" style="1" customWidth="1"/>
    <col min="4629" max="4629" width="9.625" style="1" customWidth="1"/>
    <col min="4630" max="4630" width="15.625" style="1" customWidth="1"/>
    <col min="4631" max="4865" width="9" style="1"/>
    <col min="4866" max="4869" width="4.5" style="1" bestFit="1" customWidth="1"/>
    <col min="4870" max="4870" width="9.25" style="1" bestFit="1" customWidth="1"/>
    <col min="4871" max="4871" width="5.375" style="1" customWidth="1"/>
    <col min="4872" max="4873" width="9" style="1" customWidth="1"/>
    <col min="4874" max="4874" width="0" style="1" hidden="1" customWidth="1"/>
    <col min="4875" max="4875" width="30" style="1" customWidth="1"/>
    <col min="4876" max="4876" width="12.75" style="1" customWidth="1"/>
    <col min="4877" max="4877" width="30.75" style="1" bestFit="1" customWidth="1"/>
    <col min="4878" max="4878" width="13.875" style="1" bestFit="1" customWidth="1"/>
    <col min="4879" max="4879" width="3.875" style="1" customWidth="1"/>
    <col min="4880" max="4883" width="9" style="1" customWidth="1"/>
    <col min="4884" max="4884" width="9.125" style="1" customWidth="1"/>
    <col min="4885" max="4885" width="9.625" style="1" customWidth="1"/>
    <col min="4886" max="4886" width="15.625" style="1" customWidth="1"/>
    <col min="4887" max="5121" width="9" style="1"/>
    <col min="5122" max="5125" width="4.5" style="1" bestFit="1" customWidth="1"/>
    <col min="5126" max="5126" width="9.25" style="1" bestFit="1" customWidth="1"/>
    <col min="5127" max="5127" width="5.375" style="1" customWidth="1"/>
    <col min="5128" max="5129" width="9" style="1" customWidth="1"/>
    <col min="5130" max="5130" width="0" style="1" hidden="1" customWidth="1"/>
    <col min="5131" max="5131" width="30" style="1" customWidth="1"/>
    <col min="5132" max="5132" width="12.75" style="1" customWidth="1"/>
    <col min="5133" max="5133" width="30.75" style="1" bestFit="1" customWidth="1"/>
    <col min="5134" max="5134" width="13.875" style="1" bestFit="1" customWidth="1"/>
    <col min="5135" max="5135" width="3.875" style="1" customWidth="1"/>
    <col min="5136" max="5139" width="9" style="1" customWidth="1"/>
    <col min="5140" max="5140" width="9.125" style="1" customWidth="1"/>
    <col min="5141" max="5141" width="9.625" style="1" customWidth="1"/>
    <col min="5142" max="5142" width="15.625" style="1" customWidth="1"/>
    <col min="5143" max="5377" width="9" style="1"/>
    <col min="5378" max="5381" width="4.5" style="1" bestFit="1" customWidth="1"/>
    <col min="5382" max="5382" width="9.25" style="1" bestFit="1" customWidth="1"/>
    <col min="5383" max="5383" width="5.375" style="1" customWidth="1"/>
    <col min="5384" max="5385" width="9" style="1" customWidth="1"/>
    <col min="5386" max="5386" width="0" style="1" hidden="1" customWidth="1"/>
    <col min="5387" max="5387" width="30" style="1" customWidth="1"/>
    <col min="5388" max="5388" width="12.75" style="1" customWidth="1"/>
    <col min="5389" max="5389" width="30.75" style="1" bestFit="1" customWidth="1"/>
    <col min="5390" max="5390" width="13.875" style="1" bestFit="1" customWidth="1"/>
    <col min="5391" max="5391" width="3.875" style="1" customWidth="1"/>
    <col min="5392" max="5395" width="9" style="1" customWidth="1"/>
    <col min="5396" max="5396" width="9.125" style="1" customWidth="1"/>
    <col min="5397" max="5397" width="9.625" style="1" customWidth="1"/>
    <col min="5398" max="5398" width="15.625" style="1" customWidth="1"/>
    <col min="5399" max="5633" width="9" style="1"/>
    <col min="5634" max="5637" width="4.5" style="1" bestFit="1" customWidth="1"/>
    <col min="5638" max="5638" width="9.25" style="1" bestFit="1" customWidth="1"/>
    <col min="5639" max="5639" width="5.375" style="1" customWidth="1"/>
    <col min="5640" max="5641" width="9" style="1" customWidth="1"/>
    <col min="5642" max="5642" width="0" style="1" hidden="1" customWidth="1"/>
    <col min="5643" max="5643" width="30" style="1" customWidth="1"/>
    <col min="5644" max="5644" width="12.75" style="1" customWidth="1"/>
    <col min="5645" max="5645" width="30.75" style="1" bestFit="1" customWidth="1"/>
    <col min="5646" max="5646" width="13.875" style="1" bestFit="1" customWidth="1"/>
    <col min="5647" max="5647" width="3.875" style="1" customWidth="1"/>
    <col min="5648" max="5651" width="9" style="1" customWidth="1"/>
    <col min="5652" max="5652" width="9.125" style="1" customWidth="1"/>
    <col min="5653" max="5653" width="9.625" style="1" customWidth="1"/>
    <col min="5654" max="5654" width="15.625" style="1" customWidth="1"/>
    <col min="5655" max="5889" width="9" style="1"/>
    <col min="5890" max="5893" width="4.5" style="1" bestFit="1" customWidth="1"/>
    <col min="5894" max="5894" width="9.25" style="1" bestFit="1" customWidth="1"/>
    <col min="5895" max="5895" width="5.375" style="1" customWidth="1"/>
    <col min="5896" max="5897" width="9" style="1" customWidth="1"/>
    <col min="5898" max="5898" width="0" style="1" hidden="1" customWidth="1"/>
    <col min="5899" max="5899" width="30" style="1" customWidth="1"/>
    <col min="5900" max="5900" width="12.75" style="1" customWidth="1"/>
    <col min="5901" max="5901" width="30.75" style="1" bestFit="1" customWidth="1"/>
    <col min="5902" max="5902" width="13.875" style="1" bestFit="1" customWidth="1"/>
    <col min="5903" max="5903" width="3.875" style="1" customWidth="1"/>
    <col min="5904" max="5907" width="9" style="1" customWidth="1"/>
    <col min="5908" max="5908" width="9.125" style="1" customWidth="1"/>
    <col min="5909" max="5909" width="9.625" style="1" customWidth="1"/>
    <col min="5910" max="5910" width="15.625" style="1" customWidth="1"/>
    <col min="5911" max="6145" width="9" style="1"/>
    <col min="6146" max="6149" width="4.5" style="1" bestFit="1" customWidth="1"/>
    <col min="6150" max="6150" width="9.25" style="1" bestFit="1" customWidth="1"/>
    <col min="6151" max="6151" width="5.375" style="1" customWidth="1"/>
    <col min="6152" max="6153" width="9" style="1" customWidth="1"/>
    <col min="6154" max="6154" width="0" style="1" hidden="1" customWidth="1"/>
    <col min="6155" max="6155" width="30" style="1" customWidth="1"/>
    <col min="6156" max="6156" width="12.75" style="1" customWidth="1"/>
    <col min="6157" max="6157" width="30.75" style="1" bestFit="1" customWidth="1"/>
    <col min="6158" max="6158" width="13.875" style="1" bestFit="1" customWidth="1"/>
    <col min="6159" max="6159" width="3.875" style="1" customWidth="1"/>
    <col min="6160" max="6163" width="9" style="1" customWidth="1"/>
    <col min="6164" max="6164" width="9.125" style="1" customWidth="1"/>
    <col min="6165" max="6165" width="9.625" style="1" customWidth="1"/>
    <col min="6166" max="6166" width="15.625" style="1" customWidth="1"/>
    <col min="6167" max="6401" width="9" style="1"/>
    <col min="6402" max="6405" width="4.5" style="1" bestFit="1" customWidth="1"/>
    <col min="6406" max="6406" width="9.25" style="1" bestFit="1" customWidth="1"/>
    <col min="6407" max="6407" width="5.375" style="1" customWidth="1"/>
    <col min="6408" max="6409" width="9" style="1" customWidth="1"/>
    <col min="6410" max="6410" width="0" style="1" hidden="1" customWidth="1"/>
    <col min="6411" max="6411" width="30" style="1" customWidth="1"/>
    <col min="6412" max="6412" width="12.75" style="1" customWidth="1"/>
    <col min="6413" max="6413" width="30.75" style="1" bestFit="1" customWidth="1"/>
    <col min="6414" max="6414" width="13.875" style="1" bestFit="1" customWidth="1"/>
    <col min="6415" max="6415" width="3.875" style="1" customWidth="1"/>
    <col min="6416" max="6419" width="9" style="1" customWidth="1"/>
    <col min="6420" max="6420" width="9.125" style="1" customWidth="1"/>
    <col min="6421" max="6421" width="9.625" style="1" customWidth="1"/>
    <col min="6422" max="6422" width="15.625" style="1" customWidth="1"/>
    <col min="6423" max="6657" width="9" style="1"/>
    <col min="6658" max="6661" width="4.5" style="1" bestFit="1" customWidth="1"/>
    <col min="6662" max="6662" width="9.25" style="1" bestFit="1" customWidth="1"/>
    <col min="6663" max="6663" width="5.375" style="1" customWidth="1"/>
    <col min="6664" max="6665" width="9" style="1" customWidth="1"/>
    <col min="6666" max="6666" width="0" style="1" hidden="1" customWidth="1"/>
    <col min="6667" max="6667" width="30" style="1" customWidth="1"/>
    <col min="6668" max="6668" width="12.75" style="1" customWidth="1"/>
    <col min="6669" max="6669" width="30.75" style="1" bestFit="1" customWidth="1"/>
    <col min="6670" max="6670" width="13.875" style="1" bestFit="1" customWidth="1"/>
    <col min="6671" max="6671" width="3.875" style="1" customWidth="1"/>
    <col min="6672" max="6675" width="9" style="1" customWidth="1"/>
    <col min="6676" max="6676" width="9.125" style="1" customWidth="1"/>
    <col min="6677" max="6677" width="9.625" style="1" customWidth="1"/>
    <col min="6678" max="6678" width="15.625" style="1" customWidth="1"/>
    <col min="6679" max="6913" width="9" style="1"/>
    <col min="6914" max="6917" width="4.5" style="1" bestFit="1" customWidth="1"/>
    <col min="6918" max="6918" width="9.25" style="1" bestFit="1" customWidth="1"/>
    <col min="6919" max="6919" width="5.375" style="1" customWidth="1"/>
    <col min="6920" max="6921" width="9" style="1" customWidth="1"/>
    <col min="6922" max="6922" width="0" style="1" hidden="1" customWidth="1"/>
    <col min="6923" max="6923" width="30" style="1" customWidth="1"/>
    <col min="6924" max="6924" width="12.75" style="1" customWidth="1"/>
    <col min="6925" max="6925" width="30.75" style="1" bestFit="1" customWidth="1"/>
    <col min="6926" max="6926" width="13.875" style="1" bestFit="1" customWidth="1"/>
    <col min="6927" max="6927" width="3.875" style="1" customWidth="1"/>
    <col min="6928" max="6931" width="9" style="1" customWidth="1"/>
    <col min="6932" max="6932" width="9.125" style="1" customWidth="1"/>
    <col min="6933" max="6933" width="9.625" style="1" customWidth="1"/>
    <col min="6934" max="6934" width="15.625" style="1" customWidth="1"/>
    <col min="6935" max="7169" width="9" style="1"/>
    <col min="7170" max="7173" width="4.5" style="1" bestFit="1" customWidth="1"/>
    <col min="7174" max="7174" width="9.25" style="1" bestFit="1" customWidth="1"/>
    <col min="7175" max="7175" width="5.375" style="1" customWidth="1"/>
    <col min="7176" max="7177" width="9" style="1" customWidth="1"/>
    <col min="7178" max="7178" width="0" style="1" hidden="1" customWidth="1"/>
    <col min="7179" max="7179" width="30" style="1" customWidth="1"/>
    <col min="7180" max="7180" width="12.75" style="1" customWidth="1"/>
    <col min="7181" max="7181" width="30.75" style="1" bestFit="1" customWidth="1"/>
    <col min="7182" max="7182" width="13.875" style="1" bestFit="1" customWidth="1"/>
    <col min="7183" max="7183" width="3.875" style="1" customWidth="1"/>
    <col min="7184" max="7187" width="9" style="1" customWidth="1"/>
    <col min="7188" max="7188" width="9.125" style="1" customWidth="1"/>
    <col min="7189" max="7189" width="9.625" style="1" customWidth="1"/>
    <col min="7190" max="7190" width="15.625" style="1" customWidth="1"/>
    <col min="7191" max="7425" width="9" style="1"/>
    <col min="7426" max="7429" width="4.5" style="1" bestFit="1" customWidth="1"/>
    <col min="7430" max="7430" width="9.25" style="1" bestFit="1" customWidth="1"/>
    <col min="7431" max="7431" width="5.375" style="1" customWidth="1"/>
    <col min="7432" max="7433" width="9" style="1" customWidth="1"/>
    <col min="7434" max="7434" width="0" style="1" hidden="1" customWidth="1"/>
    <col min="7435" max="7435" width="30" style="1" customWidth="1"/>
    <col min="7436" max="7436" width="12.75" style="1" customWidth="1"/>
    <col min="7437" max="7437" width="30.75" style="1" bestFit="1" customWidth="1"/>
    <col min="7438" max="7438" width="13.875" style="1" bestFit="1" customWidth="1"/>
    <col min="7439" max="7439" width="3.875" style="1" customWidth="1"/>
    <col min="7440" max="7443" width="9" style="1" customWidth="1"/>
    <col min="7444" max="7444" width="9.125" style="1" customWidth="1"/>
    <col min="7445" max="7445" width="9.625" style="1" customWidth="1"/>
    <col min="7446" max="7446" width="15.625" style="1" customWidth="1"/>
    <col min="7447" max="7681" width="9" style="1"/>
    <col min="7682" max="7685" width="4.5" style="1" bestFit="1" customWidth="1"/>
    <col min="7686" max="7686" width="9.25" style="1" bestFit="1" customWidth="1"/>
    <col min="7687" max="7687" width="5.375" style="1" customWidth="1"/>
    <col min="7688" max="7689" width="9" style="1" customWidth="1"/>
    <col min="7690" max="7690" width="0" style="1" hidden="1" customWidth="1"/>
    <col min="7691" max="7691" width="30" style="1" customWidth="1"/>
    <col min="7692" max="7692" width="12.75" style="1" customWidth="1"/>
    <col min="7693" max="7693" width="30.75" style="1" bestFit="1" customWidth="1"/>
    <col min="7694" max="7694" width="13.875" style="1" bestFit="1" customWidth="1"/>
    <col min="7695" max="7695" width="3.875" style="1" customWidth="1"/>
    <col min="7696" max="7699" width="9" style="1" customWidth="1"/>
    <col min="7700" max="7700" width="9.125" style="1" customWidth="1"/>
    <col min="7701" max="7701" width="9.625" style="1" customWidth="1"/>
    <col min="7702" max="7702" width="15.625" style="1" customWidth="1"/>
    <col min="7703" max="7937" width="9" style="1"/>
    <col min="7938" max="7941" width="4.5" style="1" bestFit="1" customWidth="1"/>
    <col min="7942" max="7942" width="9.25" style="1" bestFit="1" customWidth="1"/>
    <col min="7943" max="7943" width="5.375" style="1" customWidth="1"/>
    <col min="7944" max="7945" width="9" style="1" customWidth="1"/>
    <col min="7946" max="7946" width="0" style="1" hidden="1" customWidth="1"/>
    <col min="7947" max="7947" width="30" style="1" customWidth="1"/>
    <col min="7948" max="7948" width="12.75" style="1" customWidth="1"/>
    <col min="7949" max="7949" width="30.75" style="1" bestFit="1" customWidth="1"/>
    <col min="7950" max="7950" width="13.875" style="1" bestFit="1" customWidth="1"/>
    <col min="7951" max="7951" width="3.875" style="1" customWidth="1"/>
    <col min="7952" max="7955" width="9" style="1" customWidth="1"/>
    <col min="7956" max="7956" width="9.125" style="1" customWidth="1"/>
    <col min="7957" max="7957" width="9.625" style="1" customWidth="1"/>
    <col min="7958" max="7958" width="15.625" style="1" customWidth="1"/>
    <col min="7959" max="8193" width="9" style="1"/>
    <col min="8194" max="8197" width="4.5" style="1" bestFit="1" customWidth="1"/>
    <col min="8198" max="8198" width="9.25" style="1" bestFit="1" customWidth="1"/>
    <col min="8199" max="8199" width="5.375" style="1" customWidth="1"/>
    <col min="8200" max="8201" width="9" style="1" customWidth="1"/>
    <col min="8202" max="8202" width="0" style="1" hidden="1" customWidth="1"/>
    <col min="8203" max="8203" width="30" style="1" customWidth="1"/>
    <col min="8204" max="8204" width="12.75" style="1" customWidth="1"/>
    <col min="8205" max="8205" width="30.75" style="1" bestFit="1" customWidth="1"/>
    <col min="8206" max="8206" width="13.875" style="1" bestFit="1" customWidth="1"/>
    <col min="8207" max="8207" width="3.875" style="1" customWidth="1"/>
    <col min="8208" max="8211" width="9" style="1" customWidth="1"/>
    <col min="8212" max="8212" width="9.125" style="1" customWidth="1"/>
    <col min="8213" max="8213" width="9.625" style="1" customWidth="1"/>
    <col min="8214" max="8214" width="15.625" style="1" customWidth="1"/>
    <col min="8215" max="8449" width="9" style="1"/>
    <col min="8450" max="8453" width="4.5" style="1" bestFit="1" customWidth="1"/>
    <col min="8454" max="8454" width="9.25" style="1" bestFit="1" customWidth="1"/>
    <col min="8455" max="8455" width="5.375" style="1" customWidth="1"/>
    <col min="8456" max="8457" width="9" style="1" customWidth="1"/>
    <col min="8458" max="8458" width="0" style="1" hidden="1" customWidth="1"/>
    <col min="8459" max="8459" width="30" style="1" customWidth="1"/>
    <col min="8460" max="8460" width="12.75" style="1" customWidth="1"/>
    <col min="8461" max="8461" width="30.75" style="1" bestFit="1" customWidth="1"/>
    <col min="8462" max="8462" width="13.875" style="1" bestFit="1" customWidth="1"/>
    <col min="8463" max="8463" width="3.875" style="1" customWidth="1"/>
    <col min="8464" max="8467" width="9" style="1" customWidth="1"/>
    <col min="8468" max="8468" width="9.125" style="1" customWidth="1"/>
    <col min="8469" max="8469" width="9.625" style="1" customWidth="1"/>
    <col min="8470" max="8470" width="15.625" style="1" customWidth="1"/>
    <col min="8471" max="8705" width="9" style="1"/>
    <col min="8706" max="8709" width="4.5" style="1" bestFit="1" customWidth="1"/>
    <col min="8710" max="8710" width="9.25" style="1" bestFit="1" customWidth="1"/>
    <col min="8711" max="8711" width="5.375" style="1" customWidth="1"/>
    <col min="8712" max="8713" width="9" style="1" customWidth="1"/>
    <col min="8714" max="8714" width="0" style="1" hidden="1" customWidth="1"/>
    <col min="8715" max="8715" width="30" style="1" customWidth="1"/>
    <col min="8716" max="8716" width="12.75" style="1" customWidth="1"/>
    <col min="8717" max="8717" width="30.75" style="1" bestFit="1" customWidth="1"/>
    <col min="8718" max="8718" width="13.875" style="1" bestFit="1" customWidth="1"/>
    <col min="8719" max="8719" width="3.875" style="1" customWidth="1"/>
    <col min="8720" max="8723" width="9" style="1" customWidth="1"/>
    <col min="8724" max="8724" width="9.125" style="1" customWidth="1"/>
    <col min="8725" max="8725" width="9.625" style="1" customWidth="1"/>
    <col min="8726" max="8726" width="15.625" style="1" customWidth="1"/>
    <col min="8727" max="8961" width="9" style="1"/>
    <col min="8962" max="8965" width="4.5" style="1" bestFit="1" customWidth="1"/>
    <col min="8966" max="8966" width="9.25" style="1" bestFit="1" customWidth="1"/>
    <col min="8967" max="8967" width="5.375" style="1" customWidth="1"/>
    <col min="8968" max="8969" width="9" style="1" customWidth="1"/>
    <col min="8970" max="8970" width="0" style="1" hidden="1" customWidth="1"/>
    <col min="8971" max="8971" width="30" style="1" customWidth="1"/>
    <col min="8972" max="8972" width="12.75" style="1" customWidth="1"/>
    <col min="8973" max="8973" width="30.75" style="1" bestFit="1" customWidth="1"/>
    <col min="8974" max="8974" width="13.875" style="1" bestFit="1" customWidth="1"/>
    <col min="8975" max="8975" width="3.875" style="1" customWidth="1"/>
    <col min="8976" max="8979" width="9" style="1" customWidth="1"/>
    <col min="8980" max="8980" width="9.125" style="1" customWidth="1"/>
    <col min="8981" max="8981" width="9.625" style="1" customWidth="1"/>
    <col min="8982" max="8982" width="15.625" style="1" customWidth="1"/>
    <col min="8983" max="9217" width="9" style="1"/>
    <col min="9218" max="9221" width="4.5" style="1" bestFit="1" customWidth="1"/>
    <col min="9222" max="9222" width="9.25" style="1" bestFit="1" customWidth="1"/>
    <col min="9223" max="9223" width="5.375" style="1" customWidth="1"/>
    <col min="9224" max="9225" width="9" style="1" customWidth="1"/>
    <col min="9226" max="9226" width="0" style="1" hidden="1" customWidth="1"/>
    <col min="9227" max="9227" width="30" style="1" customWidth="1"/>
    <col min="9228" max="9228" width="12.75" style="1" customWidth="1"/>
    <col min="9229" max="9229" width="30.75" style="1" bestFit="1" customWidth="1"/>
    <col min="9230" max="9230" width="13.875" style="1" bestFit="1" customWidth="1"/>
    <col min="9231" max="9231" width="3.875" style="1" customWidth="1"/>
    <col min="9232" max="9235" width="9" style="1" customWidth="1"/>
    <col min="9236" max="9236" width="9.125" style="1" customWidth="1"/>
    <col min="9237" max="9237" width="9.625" style="1" customWidth="1"/>
    <col min="9238" max="9238" width="15.625" style="1" customWidth="1"/>
    <col min="9239" max="9473" width="9" style="1"/>
    <col min="9474" max="9477" width="4.5" style="1" bestFit="1" customWidth="1"/>
    <col min="9478" max="9478" width="9.25" style="1" bestFit="1" customWidth="1"/>
    <col min="9479" max="9479" width="5.375" style="1" customWidth="1"/>
    <col min="9480" max="9481" width="9" style="1" customWidth="1"/>
    <col min="9482" max="9482" width="0" style="1" hidden="1" customWidth="1"/>
    <col min="9483" max="9483" width="30" style="1" customWidth="1"/>
    <col min="9484" max="9484" width="12.75" style="1" customWidth="1"/>
    <col min="9485" max="9485" width="30.75" style="1" bestFit="1" customWidth="1"/>
    <col min="9486" max="9486" width="13.875" style="1" bestFit="1" customWidth="1"/>
    <col min="9487" max="9487" width="3.875" style="1" customWidth="1"/>
    <col min="9488" max="9491" width="9" style="1" customWidth="1"/>
    <col min="9492" max="9492" width="9.125" style="1" customWidth="1"/>
    <col min="9493" max="9493" width="9.625" style="1" customWidth="1"/>
    <col min="9494" max="9494" width="15.625" style="1" customWidth="1"/>
    <col min="9495" max="9729" width="9" style="1"/>
    <col min="9730" max="9733" width="4.5" style="1" bestFit="1" customWidth="1"/>
    <col min="9734" max="9734" width="9.25" style="1" bestFit="1" customWidth="1"/>
    <col min="9735" max="9735" width="5.375" style="1" customWidth="1"/>
    <col min="9736" max="9737" width="9" style="1" customWidth="1"/>
    <col min="9738" max="9738" width="0" style="1" hidden="1" customWidth="1"/>
    <col min="9739" max="9739" width="30" style="1" customWidth="1"/>
    <col min="9740" max="9740" width="12.75" style="1" customWidth="1"/>
    <col min="9741" max="9741" width="30.75" style="1" bestFit="1" customWidth="1"/>
    <col min="9742" max="9742" width="13.875" style="1" bestFit="1" customWidth="1"/>
    <col min="9743" max="9743" width="3.875" style="1" customWidth="1"/>
    <col min="9744" max="9747" width="9" style="1" customWidth="1"/>
    <col min="9748" max="9748" width="9.125" style="1" customWidth="1"/>
    <col min="9749" max="9749" width="9.625" style="1" customWidth="1"/>
    <col min="9750" max="9750" width="15.625" style="1" customWidth="1"/>
    <col min="9751" max="9985" width="9" style="1"/>
    <col min="9986" max="9989" width="4.5" style="1" bestFit="1" customWidth="1"/>
    <col min="9990" max="9990" width="9.25" style="1" bestFit="1" customWidth="1"/>
    <col min="9991" max="9991" width="5.375" style="1" customWidth="1"/>
    <col min="9992" max="9993" width="9" style="1" customWidth="1"/>
    <col min="9994" max="9994" width="0" style="1" hidden="1" customWidth="1"/>
    <col min="9995" max="9995" width="30" style="1" customWidth="1"/>
    <col min="9996" max="9996" width="12.75" style="1" customWidth="1"/>
    <col min="9997" max="9997" width="30.75" style="1" bestFit="1" customWidth="1"/>
    <col min="9998" max="9998" width="13.875" style="1" bestFit="1" customWidth="1"/>
    <col min="9999" max="9999" width="3.875" style="1" customWidth="1"/>
    <col min="10000" max="10003" width="9" style="1" customWidth="1"/>
    <col min="10004" max="10004" width="9.125" style="1" customWidth="1"/>
    <col min="10005" max="10005" width="9.625" style="1" customWidth="1"/>
    <col min="10006" max="10006" width="15.625" style="1" customWidth="1"/>
    <col min="10007" max="10241" width="9" style="1"/>
    <col min="10242" max="10245" width="4.5" style="1" bestFit="1" customWidth="1"/>
    <col min="10246" max="10246" width="9.25" style="1" bestFit="1" customWidth="1"/>
    <col min="10247" max="10247" width="5.375" style="1" customWidth="1"/>
    <col min="10248" max="10249" width="9" style="1" customWidth="1"/>
    <col min="10250" max="10250" width="0" style="1" hidden="1" customWidth="1"/>
    <col min="10251" max="10251" width="30" style="1" customWidth="1"/>
    <col min="10252" max="10252" width="12.75" style="1" customWidth="1"/>
    <col min="10253" max="10253" width="30.75" style="1" bestFit="1" customWidth="1"/>
    <col min="10254" max="10254" width="13.875" style="1" bestFit="1" customWidth="1"/>
    <col min="10255" max="10255" width="3.875" style="1" customWidth="1"/>
    <col min="10256" max="10259" width="9" style="1" customWidth="1"/>
    <col min="10260" max="10260" width="9.125" style="1" customWidth="1"/>
    <col min="10261" max="10261" width="9.625" style="1" customWidth="1"/>
    <col min="10262" max="10262" width="15.625" style="1" customWidth="1"/>
    <col min="10263" max="10497" width="9" style="1"/>
    <col min="10498" max="10501" width="4.5" style="1" bestFit="1" customWidth="1"/>
    <col min="10502" max="10502" width="9.25" style="1" bestFit="1" customWidth="1"/>
    <col min="10503" max="10503" width="5.375" style="1" customWidth="1"/>
    <col min="10504" max="10505" width="9" style="1" customWidth="1"/>
    <col min="10506" max="10506" width="0" style="1" hidden="1" customWidth="1"/>
    <col min="10507" max="10507" width="30" style="1" customWidth="1"/>
    <col min="10508" max="10508" width="12.75" style="1" customWidth="1"/>
    <col min="10509" max="10509" width="30.75" style="1" bestFit="1" customWidth="1"/>
    <col min="10510" max="10510" width="13.875" style="1" bestFit="1" customWidth="1"/>
    <col min="10511" max="10511" width="3.875" style="1" customWidth="1"/>
    <col min="10512" max="10515" width="9" style="1" customWidth="1"/>
    <col min="10516" max="10516" width="9.125" style="1" customWidth="1"/>
    <col min="10517" max="10517" width="9.625" style="1" customWidth="1"/>
    <col min="10518" max="10518" width="15.625" style="1" customWidth="1"/>
    <col min="10519" max="10753" width="9" style="1"/>
    <col min="10754" max="10757" width="4.5" style="1" bestFit="1" customWidth="1"/>
    <col min="10758" max="10758" width="9.25" style="1" bestFit="1" customWidth="1"/>
    <col min="10759" max="10759" width="5.375" style="1" customWidth="1"/>
    <col min="10760" max="10761" width="9" style="1" customWidth="1"/>
    <col min="10762" max="10762" width="0" style="1" hidden="1" customWidth="1"/>
    <col min="10763" max="10763" width="30" style="1" customWidth="1"/>
    <col min="10764" max="10764" width="12.75" style="1" customWidth="1"/>
    <col min="10765" max="10765" width="30.75" style="1" bestFit="1" customWidth="1"/>
    <col min="10766" max="10766" width="13.875" style="1" bestFit="1" customWidth="1"/>
    <col min="10767" max="10767" width="3.875" style="1" customWidth="1"/>
    <col min="10768" max="10771" width="9" style="1" customWidth="1"/>
    <col min="10772" max="10772" width="9.125" style="1" customWidth="1"/>
    <col min="10773" max="10773" width="9.625" style="1" customWidth="1"/>
    <col min="10774" max="10774" width="15.625" style="1" customWidth="1"/>
    <col min="10775" max="11009" width="9" style="1"/>
    <col min="11010" max="11013" width="4.5" style="1" bestFit="1" customWidth="1"/>
    <col min="11014" max="11014" width="9.25" style="1" bestFit="1" customWidth="1"/>
    <col min="11015" max="11015" width="5.375" style="1" customWidth="1"/>
    <col min="11016" max="11017" width="9" style="1" customWidth="1"/>
    <col min="11018" max="11018" width="0" style="1" hidden="1" customWidth="1"/>
    <col min="11019" max="11019" width="30" style="1" customWidth="1"/>
    <col min="11020" max="11020" width="12.75" style="1" customWidth="1"/>
    <col min="11021" max="11021" width="30.75" style="1" bestFit="1" customWidth="1"/>
    <col min="11022" max="11022" width="13.875" style="1" bestFit="1" customWidth="1"/>
    <col min="11023" max="11023" width="3.875" style="1" customWidth="1"/>
    <col min="11024" max="11027" width="9" style="1" customWidth="1"/>
    <col min="11028" max="11028" width="9.125" style="1" customWidth="1"/>
    <col min="11029" max="11029" width="9.625" style="1" customWidth="1"/>
    <col min="11030" max="11030" width="15.625" style="1" customWidth="1"/>
    <col min="11031" max="11265" width="9" style="1"/>
    <col min="11266" max="11269" width="4.5" style="1" bestFit="1" customWidth="1"/>
    <col min="11270" max="11270" width="9.25" style="1" bestFit="1" customWidth="1"/>
    <col min="11271" max="11271" width="5.375" style="1" customWidth="1"/>
    <col min="11272" max="11273" width="9" style="1" customWidth="1"/>
    <col min="11274" max="11274" width="0" style="1" hidden="1" customWidth="1"/>
    <col min="11275" max="11275" width="30" style="1" customWidth="1"/>
    <col min="11276" max="11276" width="12.75" style="1" customWidth="1"/>
    <col min="11277" max="11277" width="30.75" style="1" bestFit="1" customWidth="1"/>
    <col min="11278" max="11278" width="13.875" style="1" bestFit="1" customWidth="1"/>
    <col min="11279" max="11279" width="3.875" style="1" customWidth="1"/>
    <col min="11280" max="11283" width="9" style="1" customWidth="1"/>
    <col min="11284" max="11284" width="9.125" style="1" customWidth="1"/>
    <col min="11285" max="11285" width="9.625" style="1" customWidth="1"/>
    <col min="11286" max="11286" width="15.625" style="1" customWidth="1"/>
    <col min="11287" max="11521" width="9" style="1"/>
    <col min="11522" max="11525" width="4.5" style="1" bestFit="1" customWidth="1"/>
    <col min="11526" max="11526" width="9.25" style="1" bestFit="1" customWidth="1"/>
    <col min="11527" max="11527" width="5.375" style="1" customWidth="1"/>
    <col min="11528" max="11529" width="9" style="1" customWidth="1"/>
    <col min="11530" max="11530" width="0" style="1" hidden="1" customWidth="1"/>
    <col min="11531" max="11531" width="30" style="1" customWidth="1"/>
    <col min="11532" max="11532" width="12.75" style="1" customWidth="1"/>
    <col min="11533" max="11533" width="30.75" style="1" bestFit="1" customWidth="1"/>
    <col min="11534" max="11534" width="13.875" style="1" bestFit="1" customWidth="1"/>
    <col min="11535" max="11535" width="3.875" style="1" customWidth="1"/>
    <col min="11536" max="11539" width="9" style="1" customWidth="1"/>
    <col min="11540" max="11540" width="9.125" style="1" customWidth="1"/>
    <col min="11541" max="11541" width="9.625" style="1" customWidth="1"/>
    <col min="11542" max="11542" width="15.625" style="1" customWidth="1"/>
    <col min="11543" max="11777" width="9" style="1"/>
    <col min="11778" max="11781" width="4.5" style="1" bestFit="1" customWidth="1"/>
    <col min="11782" max="11782" width="9.25" style="1" bestFit="1" customWidth="1"/>
    <col min="11783" max="11783" width="5.375" style="1" customWidth="1"/>
    <col min="11784" max="11785" width="9" style="1" customWidth="1"/>
    <col min="11786" max="11786" width="0" style="1" hidden="1" customWidth="1"/>
    <col min="11787" max="11787" width="30" style="1" customWidth="1"/>
    <col min="11788" max="11788" width="12.75" style="1" customWidth="1"/>
    <col min="11789" max="11789" width="30.75" style="1" bestFit="1" customWidth="1"/>
    <col min="11790" max="11790" width="13.875" style="1" bestFit="1" customWidth="1"/>
    <col min="11791" max="11791" width="3.875" style="1" customWidth="1"/>
    <col min="11792" max="11795" width="9" style="1" customWidth="1"/>
    <col min="11796" max="11796" width="9.125" style="1" customWidth="1"/>
    <col min="11797" max="11797" width="9.625" style="1" customWidth="1"/>
    <col min="11798" max="11798" width="15.625" style="1" customWidth="1"/>
    <col min="11799" max="12033" width="9" style="1"/>
    <col min="12034" max="12037" width="4.5" style="1" bestFit="1" customWidth="1"/>
    <col min="12038" max="12038" width="9.25" style="1" bestFit="1" customWidth="1"/>
    <col min="12039" max="12039" width="5.375" style="1" customWidth="1"/>
    <col min="12040" max="12041" width="9" style="1" customWidth="1"/>
    <col min="12042" max="12042" width="0" style="1" hidden="1" customWidth="1"/>
    <col min="12043" max="12043" width="30" style="1" customWidth="1"/>
    <col min="12044" max="12044" width="12.75" style="1" customWidth="1"/>
    <col min="12045" max="12045" width="30.75" style="1" bestFit="1" customWidth="1"/>
    <col min="12046" max="12046" width="13.875" style="1" bestFit="1" customWidth="1"/>
    <col min="12047" max="12047" width="3.875" style="1" customWidth="1"/>
    <col min="12048" max="12051" width="9" style="1" customWidth="1"/>
    <col min="12052" max="12052" width="9.125" style="1" customWidth="1"/>
    <col min="12053" max="12053" width="9.625" style="1" customWidth="1"/>
    <col min="12054" max="12054" width="15.625" style="1" customWidth="1"/>
    <col min="12055" max="12289" width="9" style="1"/>
    <col min="12290" max="12293" width="4.5" style="1" bestFit="1" customWidth="1"/>
    <col min="12294" max="12294" width="9.25" style="1" bestFit="1" customWidth="1"/>
    <col min="12295" max="12295" width="5.375" style="1" customWidth="1"/>
    <col min="12296" max="12297" width="9" style="1" customWidth="1"/>
    <col min="12298" max="12298" width="0" style="1" hidden="1" customWidth="1"/>
    <col min="12299" max="12299" width="30" style="1" customWidth="1"/>
    <col min="12300" max="12300" width="12.75" style="1" customWidth="1"/>
    <col min="12301" max="12301" width="30.75" style="1" bestFit="1" customWidth="1"/>
    <col min="12302" max="12302" width="13.875" style="1" bestFit="1" customWidth="1"/>
    <col min="12303" max="12303" width="3.875" style="1" customWidth="1"/>
    <col min="12304" max="12307" width="9" style="1" customWidth="1"/>
    <col min="12308" max="12308" width="9.125" style="1" customWidth="1"/>
    <col min="12309" max="12309" width="9.625" style="1" customWidth="1"/>
    <col min="12310" max="12310" width="15.625" style="1" customWidth="1"/>
    <col min="12311" max="12545" width="9" style="1"/>
    <col min="12546" max="12549" width="4.5" style="1" bestFit="1" customWidth="1"/>
    <col min="12550" max="12550" width="9.25" style="1" bestFit="1" customWidth="1"/>
    <col min="12551" max="12551" width="5.375" style="1" customWidth="1"/>
    <col min="12552" max="12553" width="9" style="1" customWidth="1"/>
    <col min="12554" max="12554" width="0" style="1" hidden="1" customWidth="1"/>
    <col min="12555" max="12555" width="30" style="1" customWidth="1"/>
    <col min="12556" max="12556" width="12.75" style="1" customWidth="1"/>
    <col min="12557" max="12557" width="30.75" style="1" bestFit="1" customWidth="1"/>
    <col min="12558" max="12558" width="13.875" style="1" bestFit="1" customWidth="1"/>
    <col min="12559" max="12559" width="3.875" style="1" customWidth="1"/>
    <col min="12560" max="12563" width="9" style="1" customWidth="1"/>
    <col min="12564" max="12564" width="9.125" style="1" customWidth="1"/>
    <col min="12565" max="12565" width="9.625" style="1" customWidth="1"/>
    <col min="12566" max="12566" width="15.625" style="1" customWidth="1"/>
    <col min="12567" max="12801" width="9" style="1"/>
    <col min="12802" max="12805" width="4.5" style="1" bestFit="1" customWidth="1"/>
    <col min="12806" max="12806" width="9.25" style="1" bestFit="1" customWidth="1"/>
    <col min="12807" max="12807" width="5.375" style="1" customWidth="1"/>
    <col min="12808" max="12809" width="9" style="1" customWidth="1"/>
    <col min="12810" max="12810" width="0" style="1" hidden="1" customWidth="1"/>
    <col min="12811" max="12811" width="30" style="1" customWidth="1"/>
    <col min="12812" max="12812" width="12.75" style="1" customWidth="1"/>
    <col min="12813" max="12813" width="30.75" style="1" bestFit="1" customWidth="1"/>
    <col min="12814" max="12814" width="13.875" style="1" bestFit="1" customWidth="1"/>
    <col min="12815" max="12815" width="3.875" style="1" customWidth="1"/>
    <col min="12816" max="12819" width="9" style="1" customWidth="1"/>
    <col min="12820" max="12820" width="9.125" style="1" customWidth="1"/>
    <col min="12821" max="12821" width="9.625" style="1" customWidth="1"/>
    <col min="12822" max="12822" width="15.625" style="1" customWidth="1"/>
    <col min="12823" max="13057" width="9" style="1"/>
    <col min="13058" max="13061" width="4.5" style="1" bestFit="1" customWidth="1"/>
    <col min="13062" max="13062" width="9.25" style="1" bestFit="1" customWidth="1"/>
    <col min="13063" max="13063" width="5.375" style="1" customWidth="1"/>
    <col min="13064" max="13065" width="9" style="1" customWidth="1"/>
    <col min="13066" max="13066" width="0" style="1" hidden="1" customWidth="1"/>
    <col min="13067" max="13067" width="30" style="1" customWidth="1"/>
    <col min="13068" max="13068" width="12.75" style="1" customWidth="1"/>
    <col min="13069" max="13069" width="30.75" style="1" bestFit="1" customWidth="1"/>
    <col min="13070" max="13070" width="13.875" style="1" bestFit="1" customWidth="1"/>
    <col min="13071" max="13071" width="3.875" style="1" customWidth="1"/>
    <col min="13072" max="13075" width="9" style="1" customWidth="1"/>
    <col min="13076" max="13076" width="9.125" style="1" customWidth="1"/>
    <col min="13077" max="13077" width="9.625" style="1" customWidth="1"/>
    <col min="13078" max="13078" width="15.625" style="1" customWidth="1"/>
    <col min="13079" max="13313" width="9" style="1"/>
    <col min="13314" max="13317" width="4.5" style="1" bestFit="1" customWidth="1"/>
    <col min="13318" max="13318" width="9.25" style="1" bestFit="1" customWidth="1"/>
    <col min="13319" max="13319" width="5.375" style="1" customWidth="1"/>
    <col min="13320" max="13321" width="9" style="1" customWidth="1"/>
    <col min="13322" max="13322" width="0" style="1" hidden="1" customWidth="1"/>
    <col min="13323" max="13323" width="30" style="1" customWidth="1"/>
    <col min="13324" max="13324" width="12.75" style="1" customWidth="1"/>
    <col min="13325" max="13325" width="30.75" style="1" bestFit="1" customWidth="1"/>
    <col min="13326" max="13326" width="13.875" style="1" bestFit="1" customWidth="1"/>
    <col min="13327" max="13327" width="3.875" style="1" customWidth="1"/>
    <col min="13328" max="13331" width="9" style="1" customWidth="1"/>
    <col min="13332" max="13332" width="9.125" style="1" customWidth="1"/>
    <col min="13333" max="13333" width="9.625" style="1" customWidth="1"/>
    <col min="13334" max="13334" width="15.625" style="1" customWidth="1"/>
    <col min="13335" max="13569" width="9" style="1"/>
    <col min="13570" max="13573" width="4.5" style="1" bestFit="1" customWidth="1"/>
    <col min="13574" max="13574" width="9.25" style="1" bestFit="1" customWidth="1"/>
    <col min="13575" max="13575" width="5.375" style="1" customWidth="1"/>
    <col min="13576" max="13577" width="9" style="1" customWidth="1"/>
    <col min="13578" max="13578" width="0" style="1" hidden="1" customWidth="1"/>
    <col min="13579" max="13579" width="30" style="1" customWidth="1"/>
    <col min="13580" max="13580" width="12.75" style="1" customWidth="1"/>
    <col min="13581" max="13581" width="30.75" style="1" bestFit="1" customWidth="1"/>
    <col min="13582" max="13582" width="13.875" style="1" bestFit="1" customWidth="1"/>
    <col min="13583" max="13583" width="3.875" style="1" customWidth="1"/>
    <col min="13584" max="13587" width="9" style="1" customWidth="1"/>
    <col min="13588" max="13588" width="9.125" style="1" customWidth="1"/>
    <col min="13589" max="13589" width="9.625" style="1" customWidth="1"/>
    <col min="13590" max="13590" width="15.625" style="1" customWidth="1"/>
    <col min="13591" max="13825" width="9" style="1"/>
    <col min="13826" max="13829" width="4.5" style="1" bestFit="1" customWidth="1"/>
    <col min="13830" max="13830" width="9.25" style="1" bestFit="1" customWidth="1"/>
    <col min="13831" max="13831" width="5.375" style="1" customWidth="1"/>
    <col min="13832" max="13833" width="9" style="1" customWidth="1"/>
    <col min="13834" max="13834" width="0" style="1" hidden="1" customWidth="1"/>
    <col min="13835" max="13835" width="30" style="1" customWidth="1"/>
    <col min="13836" max="13836" width="12.75" style="1" customWidth="1"/>
    <col min="13837" max="13837" width="30.75" style="1" bestFit="1" customWidth="1"/>
    <col min="13838" max="13838" width="13.875" style="1" bestFit="1" customWidth="1"/>
    <col min="13839" max="13839" width="3.875" style="1" customWidth="1"/>
    <col min="13840" max="13843" width="9" style="1" customWidth="1"/>
    <col min="13844" max="13844" width="9.125" style="1" customWidth="1"/>
    <col min="13845" max="13845" width="9.625" style="1" customWidth="1"/>
    <col min="13846" max="13846" width="15.625" style="1" customWidth="1"/>
    <col min="13847" max="14081" width="9" style="1"/>
    <col min="14082" max="14085" width="4.5" style="1" bestFit="1" customWidth="1"/>
    <col min="14086" max="14086" width="9.25" style="1" bestFit="1" customWidth="1"/>
    <col min="14087" max="14087" width="5.375" style="1" customWidth="1"/>
    <col min="14088" max="14089" width="9" style="1" customWidth="1"/>
    <col min="14090" max="14090" width="0" style="1" hidden="1" customWidth="1"/>
    <col min="14091" max="14091" width="30" style="1" customWidth="1"/>
    <col min="14092" max="14092" width="12.75" style="1" customWidth="1"/>
    <col min="14093" max="14093" width="30.75" style="1" bestFit="1" customWidth="1"/>
    <col min="14094" max="14094" width="13.875" style="1" bestFit="1" customWidth="1"/>
    <col min="14095" max="14095" width="3.875" style="1" customWidth="1"/>
    <col min="14096" max="14099" width="9" style="1" customWidth="1"/>
    <col min="14100" max="14100" width="9.125" style="1" customWidth="1"/>
    <col min="14101" max="14101" width="9.625" style="1" customWidth="1"/>
    <col min="14102" max="14102" width="15.625" style="1" customWidth="1"/>
    <col min="14103" max="14337" width="9" style="1"/>
    <col min="14338" max="14341" width="4.5" style="1" bestFit="1" customWidth="1"/>
    <col min="14342" max="14342" width="9.25" style="1" bestFit="1" customWidth="1"/>
    <col min="14343" max="14343" width="5.375" style="1" customWidth="1"/>
    <col min="14344" max="14345" width="9" style="1" customWidth="1"/>
    <col min="14346" max="14346" width="0" style="1" hidden="1" customWidth="1"/>
    <col min="14347" max="14347" width="30" style="1" customWidth="1"/>
    <col min="14348" max="14348" width="12.75" style="1" customWidth="1"/>
    <col min="14349" max="14349" width="30.75" style="1" bestFit="1" customWidth="1"/>
    <col min="14350" max="14350" width="13.875" style="1" bestFit="1" customWidth="1"/>
    <col min="14351" max="14351" width="3.875" style="1" customWidth="1"/>
    <col min="14352" max="14355" width="9" style="1" customWidth="1"/>
    <col min="14356" max="14356" width="9.125" style="1" customWidth="1"/>
    <col min="14357" max="14357" width="9.625" style="1" customWidth="1"/>
    <col min="14358" max="14358" width="15.625" style="1" customWidth="1"/>
    <col min="14359" max="14593" width="9" style="1"/>
    <col min="14594" max="14597" width="4.5" style="1" bestFit="1" customWidth="1"/>
    <col min="14598" max="14598" width="9.25" style="1" bestFit="1" customWidth="1"/>
    <col min="14599" max="14599" width="5.375" style="1" customWidth="1"/>
    <col min="14600" max="14601" width="9" style="1" customWidth="1"/>
    <col min="14602" max="14602" width="0" style="1" hidden="1" customWidth="1"/>
    <col min="14603" max="14603" width="30" style="1" customWidth="1"/>
    <col min="14604" max="14604" width="12.75" style="1" customWidth="1"/>
    <col min="14605" max="14605" width="30.75" style="1" bestFit="1" customWidth="1"/>
    <col min="14606" max="14606" width="13.875" style="1" bestFit="1" customWidth="1"/>
    <col min="14607" max="14607" width="3.875" style="1" customWidth="1"/>
    <col min="14608" max="14611" width="9" style="1" customWidth="1"/>
    <col min="14612" max="14612" width="9.125" style="1" customWidth="1"/>
    <col min="14613" max="14613" width="9.625" style="1" customWidth="1"/>
    <col min="14614" max="14614" width="15.625" style="1" customWidth="1"/>
    <col min="14615" max="14849" width="9" style="1"/>
    <col min="14850" max="14853" width="4.5" style="1" bestFit="1" customWidth="1"/>
    <col min="14854" max="14854" width="9.25" style="1" bestFit="1" customWidth="1"/>
    <col min="14855" max="14855" width="5.375" style="1" customWidth="1"/>
    <col min="14856" max="14857" width="9" style="1" customWidth="1"/>
    <col min="14858" max="14858" width="0" style="1" hidden="1" customWidth="1"/>
    <col min="14859" max="14859" width="30" style="1" customWidth="1"/>
    <col min="14860" max="14860" width="12.75" style="1" customWidth="1"/>
    <col min="14861" max="14861" width="30.75" style="1" bestFit="1" customWidth="1"/>
    <col min="14862" max="14862" width="13.875" style="1" bestFit="1" customWidth="1"/>
    <col min="14863" max="14863" width="3.875" style="1" customWidth="1"/>
    <col min="14864" max="14867" width="9" style="1" customWidth="1"/>
    <col min="14868" max="14868" width="9.125" style="1" customWidth="1"/>
    <col min="14869" max="14869" width="9.625" style="1" customWidth="1"/>
    <col min="14870" max="14870" width="15.625" style="1" customWidth="1"/>
    <col min="14871" max="15105" width="9" style="1"/>
    <col min="15106" max="15109" width="4.5" style="1" bestFit="1" customWidth="1"/>
    <col min="15110" max="15110" width="9.25" style="1" bestFit="1" customWidth="1"/>
    <col min="15111" max="15111" width="5.375" style="1" customWidth="1"/>
    <col min="15112" max="15113" width="9" style="1" customWidth="1"/>
    <col min="15114" max="15114" width="0" style="1" hidden="1" customWidth="1"/>
    <col min="15115" max="15115" width="30" style="1" customWidth="1"/>
    <col min="15116" max="15116" width="12.75" style="1" customWidth="1"/>
    <col min="15117" max="15117" width="30.75" style="1" bestFit="1" customWidth="1"/>
    <col min="15118" max="15118" width="13.875" style="1" bestFit="1" customWidth="1"/>
    <col min="15119" max="15119" width="3.875" style="1" customWidth="1"/>
    <col min="15120" max="15123" width="9" style="1" customWidth="1"/>
    <col min="15124" max="15124" width="9.125" style="1" customWidth="1"/>
    <col min="15125" max="15125" width="9.625" style="1" customWidth="1"/>
    <col min="15126" max="15126" width="15.625" style="1" customWidth="1"/>
    <col min="15127" max="15361" width="9" style="1"/>
    <col min="15362" max="15365" width="4.5" style="1" bestFit="1" customWidth="1"/>
    <col min="15366" max="15366" width="9.25" style="1" bestFit="1" customWidth="1"/>
    <col min="15367" max="15367" width="5.375" style="1" customWidth="1"/>
    <col min="15368" max="15369" width="9" style="1" customWidth="1"/>
    <col min="15370" max="15370" width="0" style="1" hidden="1" customWidth="1"/>
    <col min="15371" max="15371" width="30" style="1" customWidth="1"/>
    <col min="15372" max="15372" width="12.75" style="1" customWidth="1"/>
    <col min="15373" max="15373" width="30.75" style="1" bestFit="1" customWidth="1"/>
    <col min="15374" max="15374" width="13.875" style="1" bestFit="1" customWidth="1"/>
    <col min="15375" max="15375" width="3.875" style="1" customWidth="1"/>
    <col min="15376" max="15379" width="9" style="1" customWidth="1"/>
    <col min="15380" max="15380" width="9.125" style="1" customWidth="1"/>
    <col min="15381" max="15381" width="9.625" style="1" customWidth="1"/>
    <col min="15382" max="15382" width="15.625" style="1" customWidth="1"/>
    <col min="15383" max="15617" width="9" style="1"/>
    <col min="15618" max="15621" width="4.5" style="1" bestFit="1" customWidth="1"/>
    <col min="15622" max="15622" width="9.25" style="1" bestFit="1" customWidth="1"/>
    <col min="15623" max="15623" width="5.375" style="1" customWidth="1"/>
    <col min="15624" max="15625" width="9" style="1" customWidth="1"/>
    <col min="15626" max="15626" width="0" style="1" hidden="1" customWidth="1"/>
    <col min="15627" max="15627" width="30" style="1" customWidth="1"/>
    <col min="15628" max="15628" width="12.75" style="1" customWidth="1"/>
    <col min="15629" max="15629" width="30.75" style="1" bestFit="1" customWidth="1"/>
    <col min="15630" max="15630" width="13.875" style="1" bestFit="1" customWidth="1"/>
    <col min="15631" max="15631" width="3.875" style="1" customWidth="1"/>
    <col min="15632" max="15635" width="9" style="1" customWidth="1"/>
    <col min="15636" max="15636" width="9.125" style="1" customWidth="1"/>
    <col min="15637" max="15637" width="9.625" style="1" customWidth="1"/>
    <col min="15638" max="15638" width="15.625" style="1" customWidth="1"/>
    <col min="15639" max="15873" width="9" style="1"/>
    <col min="15874" max="15877" width="4.5" style="1" bestFit="1" customWidth="1"/>
    <col min="15878" max="15878" width="9.25" style="1" bestFit="1" customWidth="1"/>
    <col min="15879" max="15879" width="5.375" style="1" customWidth="1"/>
    <col min="15880" max="15881" width="9" style="1" customWidth="1"/>
    <col min="15882" max="15882" width="0" style="1" hidden="1" customWidth="1"/>
    <col min="15883" max="15883" width="30" style="1" customWidth="1"/>
    <col min="15884" max="15884" width="12.75" style="1" customWidth="1"/>
    <col min="15885" max="15885" width="30.75" style="1" bestFit="1" customWidth="1"/>
    <col min="15886" max="15886" width="13.875" style="1" bestFit="1" customWidth="1"/>
    <col min="15887" max="15887" width="3.875" style="1" customWidth="1"/>
    <col min="15888" max="15891" width="9" style="1" customWidth="1"/>
    <col min="15892" max="15892" width="9.125" style="1" customWidth="1"/>
    <col min="15893" max="15893" width="9.625" style="1" customWidth="1"/>
    <col min="15894" max="15894" width="15.625" style="1" customWidth="1"/>
    <col min="15895" max="16129" width="9" style="1"/>
    <col min="16130" max="16133" width="4.5" style="1" bestFit="1" customWidth="1"/>
    <col min="16134" max="16134" width="9.25" style="1" bestFit="1" customWidth="1"/>
    <col min="16135" max="16135" width="5.375" style="1" customWidth="1"/>
    <col min="16136" max="16137" width="9" style="1" customWidth="1"/>
    <col min="16138" max="16138" width="0" style="1" hidden="1" customWidth="1"/>
    <col min="16139" max="16139" width="30" style="1" customWidth="1"/>
    <col min="16140" max="16140" width="12.75" style="1" customWidth="1"/>
    <col min="16141" max="16141" width="30.75" style="1" bestFit="1" customWidth="1"/>
    <col min="16142" max="16142" width="13.875" style="1" bestFit="1" customWidth="1"/>
    <col min="16143" max="16143" width="3.875" style="1" customWidth="1"/>
    <col min="16144" max="16147" width="9" style="1" customWidth="1"/>
    <col min="16148" max="16148" width="9.125" style="1" customWidth="1"/>
    <col min="16149" max="16149" width="9.625" style="1" customWidth="1"/>
    <col min="16150" max="16150" width="15.625" style="1" customWidth="1"/>
    <col min="16151" max="16384" width="9" style="1"/>
  </cols>
  <sheetData>
    <row r="1" spans="1:25" ht="27" customHeight="1">
      <c r="A1" s="145" t="s">
        <v>0</v>
      </c>
      <c r="B1" s="147" t="s">
        <v>1</v>
      </c>
      <c r="C1" s="147"/>
      <c r="D1" s="147"/>
      <c r="E1" s="148" t="s">
        <v>2</v>
      </c>
      <c r="F1" s="149" t="s">
        <v>3</v>
      </c>
      <c r="G1" s="150" t="s">
        <v>4</v>
      </c>
      <c r="H1" s="152" t="s">
        <v>5</v>
      </c>
      <c r="I1" s="142" t="s">
        <v>6</v>
      </c>
      <c r="J1" s="144" t="s">
        <v>234</v>
      </c>
      <c r="K1" s="144"/>
      <c r="L1" s="144" t="s">
        <v>235</v>
      </c>
      <c r="M1" s="144"/>
      <c r="N1" s="144"/>
      <c r="O1" s="144" t="s">
        <v>7</v>
      </c>
      <c r="P1" s="1" t="s">
        <v>8</v>
      </c>
      <c r="Q1" s="166" t="s">
        <v>9</v>
      </c>
      <c r="R1" s="168" t="s">
        <v>10</v>
      </c>
      <c r="S1" s="161" t="s">
        <v>11</v>
      </c>
      <c r="T1" s="161" t="s">
        <v>209</v>
      </c>
      <c r="U1" s="164" t="s">
        <v>5</v>
      </c>
      <c r="V1" s="154" t="s">
        <v>210</v>
      </c>
      <c r="W1" s="154" t="s">
        <v>12</v>
      </c>
      <c r="Y1" s="156"/>
    </row>
    <row r="2" spans="1:25" ht="27" customHeight="1">
      <c r="A2" s="146"/>
      <c r="B2" s="2" t="s">
        <v>13</v>
      </c>
      <c r="C2" s="2" t="s">
        <v>14</v>
      </c>
      <c r="D2" s="2" t="s">
        <v>15</v>
      </c>
      <c r="E2" s="148"/>
      <c r="F2" s="149"/>
      <c r="G2" s="151"/>
      <c r="H2" s="153"/>
      <c r="I2" s="143"/>
      <c r="J2" s="3" t="s">
        <v>16</v>
      </c>
      <c r="K2" s="3" t="s">
        <v>17</v>
      </c>
      <c r="L2" s="4" t="s">
        <v>18</v>
      </c>
      <c r="M2" s="4" t="s">
        <v>17</v>
      </c>
      <c r="N2" s="4" t="s">
        <v>236</v>
      </c>
      <c r="O2" s="144"/>
      <c r="Q2" s="167"/>
      <c r="R2" s="163"/>
      <c r="S2" s="162"/>
      <c r="T2" s="163"/>
      <c r="U2" s="165"/>
      <c r="V2" s="155"/>
      <c r="W2" s="155"/>
      <c r="Y2" s="156"/>
    </row>
    <row r="3" spans="1:25" s="119" customFormat="1" ht="27" customHeight="1">
      <c r="A3" s="104">
        <v>1</v>
      </c>
      <c r="B3" s="105" t="s">
        <v>19</v>
      </c>
      <c r="C3" s="105" t="s">
        <v>20</v>
      </c>
      <c r="D3" s="105" t="s">
        <v>21</v>
      </c>
      <c r="E3" s="106" t="s">
        <v>22</v>
      </c>
      <c r="F3" s="106" t="s">
        <v>23</v>
      </c>
      <c r="G3" s="107">
        <v>377</v>
      </c>
      <c r="H3" s="108">
        <v>88</v>
      </c>
      <c r="I3" s="109">
        <v>88.3</v>
      </c>
      <c r="J3" s="110" t="s">
        <v>164</v>
      </c>
      <c r="K3" s="111" t="s">
        <v>165</v>
      </c>
      <c r="L3" s="110"/>
      <c r="M3" s="111"/>
      <c r="N3" s="111"/>
      <c r="O3" s="112"/>
      <c r="P3" s="113">
        <f t="shared" ref="P3:P64" si="0">H3-I3</f>
        <v>-0.29999999999999716</v>
      </c>
      <c r="Q3" s="114" t="str">
        <f t="shared" ref="Q3:Q64" si="1">IF(K3="국","국","사")</f>
        <v>국</v>
      </c>
      <c r="R3" s="115" t="str">
        <f t="shared" ref="R3:R64" si="2">CONCATENATE(D3,Q3)</f>
        <v>사산국</v>
      </c>
      <c r="S3" s="115" t="str">
        <f t="shared" ref="S3:S64" si="3">IF(G3&gt;H3,"OK",IF(G3=H3,"O",IF(G3&lt;H3,"X")))</f>
        <v>OK</v>
      </c>
      <c r="T3" s="116">
        <v>3460</v>
      </c>
      <c r="U3" s="117">
        <f t="shared" ref="U3:U64" si="4">H3</f>
        <v>88</v>
      </c>
      <c r="V3" s="118">
        <f>IF(Q3="국",0,T3)*5*U3</f>
        <v>0</v>
      </c>
      <c r="W3" s="118">
        <f>(IF(Q3="국",0,T3)*3*U3)</f>
        <v>0</v>
      </c>
      <c r="Y3" s="120"/>
    </row>
    <row r="4" spans="1:25" s="119" customFormat="1" ht="27" customHeight="1">
      <c r="A4" s="104">
        <f t="shared" ref="A4:A33" si="5">A3+1</f>
        <v>2</v>
      </c>
      <c r="B4" s="105" t="s">
        <v>24</v>
      </c>
      <c r="C4" s="105" t="s">
        <v>25</v>
      </c>
      <c r="D4" s="105" t="s">
        <v>26</v>
      </c>
      <c r="E4" s="106" t="s">
        <v>27</v>
      </c>
      <c r="F4" s="106" t="s">
        <v>28</v>
      </c>
      <c r="G4" s="107">
        <v>102058</v>
      </c>
      <c r="H4" s="108">
        <v>3754</v>
      </c>
      <c r="I4" s="109">
        <v>3753.8</v>
      </c>
      <c r="J4" s="110" t="s">
        <v>166</v>
      </c>
      <c r="K4" s="111" t="s">
        <v>173</v>
      </c>
      <c r="L4" s="110"/>
      <c r="M4" s="111"/>
      <c r="N4" s="111"/>
      <c r="O4" s="112" t="s">
        <v>217</v>
      </c>
      <c r="P4" s="113">
        <f t="shared" si="0"/>
        <v>0.1999999999998181</v>
      </c>
      <c r="Q4" s="114" t="str">
        <f t="shared" si="1"/>
        <v>국</v>
      </c>
      <c r="R4" s="115" t="str">
        <f t="shared" si="2"/>
        <v>사산국</v>
      </c>
      <c r="S4" s="115" t="str">
        <f t="shared" si="3"/>
        <v>OK</v>
      </c>
      <c r="T4" s="116">
        <v>4450</v>
      </c>
      <c r="U4" s="117">
        <f t="shared" si="4"/>
        <v>3754</v>
      </c>
      <c r="V4" s="118">
        <f t="shared" ref="V4:V65" si="6">IF(Q4="국",0,T4)*5*U4</f>
        <v>0</v>
      </c>
      <c r="W4" s="118">
        <f t="shared" ref="W4:W65" si="7">(IF(Q4="국",0,T4)*3*U4)</f>
        <v>0</v>
      </c>
      <c r="Y4" s="120"/>
    </row>
    <row r="5" spans="1:25" s="119" customFormat="1" ht="27" customHeight="1">
      <c r="A5" s="104">
        <f t="shared" si="5"/>
        <v>3</v>
      </c>
      <c r="B5" s="105" t="s">
        <v>24</v>
      </c>
      <c r="C5" s="105" t="s">
        <v>25</v>
      </c>
      <c r="D5" s="105" t="s">
        <v>26</v>
      </c>
      <c r="E5" s="106" t="s">
        <v>29</v>
      </c>
      <c r="F5" s="106" t="s">
        <v>28</v>
      </c>
      <c r="G5" s="107">
        <v>917</v>
      </c>
      <c r="H5" s="108">
        <v>281</v>
      </c>
      <c r="I5" s="109">
        <v>280.55</v>
      </c>
      <c r="J5" s="112" t="s">
        <v>166</v>
      </c>
      <c r="K5" s="112" t="s">
        <v>173</v>
      </c>
      <c r="L5" s="112"/>
      <c r="M5" s="112"/>
      <c r="N5" s="112"/>
      <c r="O5" s="112" t="s">
        <v>217</v>
      </c>
      <c r="P5" s="113">
        <f t="shared" si="0"/>
        <v>0.44999999999998863</v>
      </c>
      <c r="Q5" s="114" t="str">
        <f t="shared" si="1"/>
        <v>국</v>
      </c>
      <c r="R5" s="115" t="str">
        <f t="shared" si="2"/>
        <v>사산국</v>
      </c>
      <c r="S5" s="115" t="str">
        <f t="shared" si="3"/>
        <v>OK</v>
      </c>
      <c r="T5" s="116">
        <v>4950</v>
      </c>
      <c r="U5" s="117">
        <f t="shared" si="4"/>
        <v>281</v>
      </c>
      <c r="V5" s="118">
        <f t="shared" si="6"/>
        <v>0</v>
      </c>
      <c r="W5" s="118">
        <f t="shared" si="7"/>
        <v>0</v>
      </c>
      <c r="Y5" s="120"/>
    </row>
    <row r="6" spans="1:25" s="119" customFormat="1" ht="27" customHeight="1">
      <c r="A6" s="104">
        <f t="shared" si="5"/>
        <v>4</v>
      </c>
      <c r="B6" s="105" t="s">
        <v>24</v>
      </c>
      <c r="C6" s="105" t="s">
        <v>25</v>
      </c>
      <c r="D6" s="105" t="s">
        <v>26</v>
      </c>
      <c r="E6" s="106" t="s">
        <v>30</v>
      </c>
      <c r="F6" s="106" t="s">
        <v>31</v>
      </c>
      <c r="G6" s="107">
        <v>1206</v>
      </c>
      <c r="H6" s="108">
        <v>69</v>
      </c>
      <c r="I6" s="109">
        <v>69.33</v>
      </c>
      <c r="J6" s="121" t="s">
        <v>166</v>
      </c>
      <c r="K6" s="111" t="s">
        <v>173</v>
      </c>
      <c r="L6" s="121"/>
      <c r="M6" s="111"/>
      <c r="N6" s="111"/>
      <c r="O6" s="112"/>
      <c r="P6" s="113">
        <f t="shared" si="0"/>
        <v>-0.32999999999999829</v>
      </c>
      <c r="Q6" s="114" t="str">
        <f t="shared" si="1"/>
        <v>국</v>
      </c>
      <c r="R6" s="115" t="str">
        <f t="shared" si="2"/>
        <v>사산국</v>
      </c>
      <c r="S6" s="115" t="str">
        <f t="shared" si="3"/>
        <v>OK</v>
      </c>
      <c r="T6" s="116">
        <v>4950</v>
      </c>
      <c r="U6" s="117">
        <f t="shared" si="4"/>
        <v>69</v>
      </c>
      <c r="V6" s="118">
        <f t="shared" si="6"/>
        <v>0</v>
      </c>
      <c r="W6" s="118">
        <f t="shared" si="7"/>
        <v>0</v>
      </c>
      <c r="Y6" s="120"/>
    </row>
    <row r="7" spans="1:25" s="119" customFormat="1" ht="27" customHeight="1">
      <c r="A7" s="104">
        <f t="shared" si="5"/>
        <v>5</v>
      </c>
      <c r="B7" s="105" t="s">
        <v>24</v>
      </c>
      <c r="C7" s="105" t="s">
        <v>25</v>
      </c>
      <c r="D7" s="105" t="s">
        <v>26</v>
      </c>
      <c r="E7" s="106" t="s">
        <v>32</v>
      </c>
      <c r="F7" s="106" t="s">
        <v>31</v>
      </c>
      <c r="G7" s="107">
        <v>107</v>
      </c>
      <c r="H7" s="108">
        <v>107</v>
      </c>
      <c r="I7" s="109">
        <v>109.8</v>
      </c>
      <c r="J7" s="110" t="s">
        <v>166</v>
      </c>
      <c r="K7" s="122" t="s">
        <v>173</v>
      </c>
      <c r="L7" s="110"/>
      <c r="M7" s="122"/>
      <c r="N7" s="122"/>
      <c r="O7" s="112"/>
      <c r="P7" s="113">
        <f t="shared" si="0"/>
        <v>-2.7999999999999972</v>
      </c>
      <c r="Q7" s="114" t="str">
        <f t="shared" si="1"/>
        <v>국</v>
      </c>
      <c r="R7" s="115" t="str">
        <f t="shared" si="2"/>
        <v>사산국</v>
      </c>
      <c r="S7" s="115" t="str">
        <f t="shared" si="3"/>
        <v>O</v>
      </c>
      <c r="T7" s="116">
        <v>4950</v>
      </c>
      <c r="U7" s="117">
        <f t="shared" si="4"/>
        <v>107</v>
      </c>
      <c r="V7" s="118">
        <f t="shared" si="6"/>
        <v>0</v>
      </c>
      <c r="W7" s="118">
        <f t="shared" si="7"/>
        <v>0</v>
      </c>
      <c r="Y7" s="120"/>
    </row>
    <row r="8" spans="1:25" s="119" customFormat="1" ht="27" customHeight="1">
      <c r="A8" s="104">
        <f t="shared" si="5"/>
        <v>6</v>
      </c>
      <c r="B8" s="105" t="s">
        <v>24</v>
      </c>
      <c r="C8" s="105" t="s">
        <v>25</v>
      </c>
      <c r="D8" s="105" t="s">
        <v>26</v>
      </c>
      <c r="E8" s="106" t="s">
        <v>33</v>
      </c>
      <c r="F8" s="106" t="s">
        <v>31</v>
      </c>
      <c r="G8" s="107">
        <v>147</v>
      </c>
      <c r="H8" s="108">
        <v>48</v>
      </c>
      <c r="I8" s="109">
        <v>48.16</v>
      </c>
      <c r="J8" s="110" t="s">
        <v>166</v>
      </c>
      <c r="K8" s="111" t="s">
        <v>173</v>
      </c>
      <c r="L8" s="110"/>
      <c r="M8" s="111"/>
      <c r="N8" s="111"/>
      <c r="O8" s="112"/>
      <c r="P8" s="113">
        <f t="shared" si="0"/>
        <v>-0.15999999999999659</v>
      </c>
      <c r="Q8" s="114" t="str">
        <f t="shared" si="1"/>
        <v>국</v>
      </c>
      <c r="R8" s="115" t="str">
        <f t="shared" si="2"/>
        <v>사산국</v>
      </c>
      <c r="S8" s="115" t="str">
        <f t="shared" si="3"/>
        <v>OK</v>
      </c>
      <c r="T8" s="116">
        <v>4950</v>
      </c>
      <c r="U8" s="117">
        <f t="shared" si="4"/>
        <v>48</v>
      </c>
      <c r="V8" s="118">
        <f t="shared" si="6"/>
        <v>0</v>
      </c>
      <c r="W8" s="118">
        <f t="shared" si="7"/>
        <v>0</v>
      </c>
      <c r="Y8" s="120"/>
    </row>
    <row r="9" spans="1:25" s="119" customFormat="1" ht="27" customHeight="1">
      <c r="A9" s="104">
        <f t="shared" si="5"/>
        <v>7</v>
      </c>
      <c r="B9" s="105" t="s">
        <v>24</v>
      </c>
      <c r="C9" s="105" t="s">
        <v>25</v>
      </c>
      <c r="D9" s="105" t="s">
        <v>26</v>
      </c>
      <c r="E9" s="106" t="s">
        <v>34</v>
      </c>
      <c r="F9" s="106" t="s">
        <v>28</v>
      </c>
      <c r="G9" s="107">
        <v>600</v>
      </c>
      <c r="H9" s="108">
        <v>474</v>
      </c>
      <c r="I9" s="109">
        <v>474.39</v>
      </c>
      <c r="J9" s="121" t="s">
        <v>166</v>
      </c>
      <c r="K9" s="122" t="s">
        <v>173</v>
      </c>
      <c r="L9" s="121"/>
      <c r="M9" s="122"/>
      <c r="N9" s="122"/>
      <c r="O9" s="112" t="s">
        <v>217</v>
      </c>
      <c r="P9" s="113">
        <f t="shared" si="0"/>
        <v>-0.38999999999998636</v>
      </c>
      <c r="Q9" s="114" t="str">
        <f t="shared" si="1"/>
        <v>국</v>
      </c>
      <c r="R9" s="115" t="str">
        <f t="shared" si="2"/>
        <v>사산국</v>
      </c>
      <c r="S9" s="115" t="str">
        <f t="shared" si="3"/>
        <v>OK</v>
      </c>
      <c r="T9" s="116">
        <v>4950</v>
      </c>
      <c r="U9" s="117">
        <f t="shared" si="4"/>
        <v>474</v>
      </c>
      <c r="V9" s="118">
        <f t="shared" si="6"/>
        <v>0</v>
      </c>
      <c r="W9" s="118">
        <f t="shared" si="7"/>
        <v>0</v>
      </c>
      <c r="Y9" s="120"/>
    </row>
    <row r="10" spans="1:25" s="119" customFormat="1" ht="27" customHeight="1">
      <c r="A10" s="104">
        <f t="shared" si="5"/>
        <v>8</v>
      </c>
      <c r="B10" s="105" t="s">
        <v>24</v>
      </c>
      <c r="C10" s="105" t="s">
        <v>25</v>
      </c>
      <c r="D10" s="105" t="s">
        <v>26</v>
      </c>
      <c r="E10" s="106" t="s">
        <v>35</v>
      </c>
      <c r="F10" s="106" t="s">
        <v>28</v>
      </c>
      <c r="G10" s="107">
        <v>116</v>
      </c>
      <c r="H10" s="108">
        <v>116</v>
      </c>
      <c r="I10" s="109">
        <v>31.52</v>
      </c>
      <c r="J10" s="112" t="s">
        <v>167</v>
      </c>
      <c r="K10" s="112" t="s">
        <v>168</v>
      </c>
      <c r="L10" s="121"/>
      <c r="M10" s="111"/>
      <c r="N10" s="111"/>
      <c r="O10" s="112"/>
      <c r="P10" s="113">
        <f t="shared" si="0"/>
        <v>84.48</v>
      </c>
      <c r="Q10" s="114" t="str">
        <f t="shared" si="1"/>
        <v>사</v>
      </c>
      <c r="R10" s="115" t="str">
        <f t="shared" si="2"/>
        <v>사산사</v>
      </c>
      <c r="S10" s="115" t="str">
        <f t="shared" si="3"/>
        <v>O</v>
      </c>
      <c r="T10" s="123">
        <v>4950</v>
      </c>
      <c r="U10" s="117">
        <f t="shared" si="4"/>
        <v>116</v>
      </c>
      <c r="V10" s="118">
        <f t="shared" si="6"/>
        <v>2871000</v>
      </c>
      <c r="W10" s="118">
        <f t="shared" si="7"/>
        <v>1722600</v>
      </c>
      <c r="Y10" s="124"/>
    </row>
    <row r="11" spans="1:25" s="119" customFormat="1" ht="27" customHeight="1">
      <c r="A11" s="104">
        <f t="shared" si="5"/>
        <v>9</v>
      </c>
      <c r="B11" s="105" t="s">
        <v>24</v>
      </c>
      <c r="C11" s="105" t="s">
        <v>25</v>
      </c>
      <c r="D11" s="105" t="s">
        <v>26</v>
      </c>
      <c r="E11" s="106" t="s">
        <v>237</v>
      </c>
      <c r="F11" s="106" t="s">
        <v>36</v>
      </c>
      <c r="G11" s="107">
        <v>479</v>
      </c>
      <c r="H11" s="108">
        <v>109</v>
      </c>
      <c r="I11" s="109">
        <v>111.71</v>
      </c>
      <c r="J11" s="121" t="s">
        <v>167</v>
      </c>
      <c r="K11" s="111" t="s">
        <v>168</v>
      </c>
      <c r="L11" s="121"/>
      <c r="M11" s="111"/>
      <c r="N11" s="111"/>
      <c r="O11" s="112"/>
      <c r="P11" s="113">
        <f t="shared" si="0"/>
        <v>-2.7099999999999937</v>
      </c>
      <c r="Q11" s="114" t="str">
        <f t="shared" si="1"/>
        <v>사</v>
      </c>
      <c r="R11" s="115" t="str">
        <f t="shared" si="2"/>
        <v>사산사</v>
      </c>
      <c r="S11" s="115" t="str">
        <f t="shared" si="3"/>
        <v>OK</v>
      </c>
      <c r="T11" s="116">
        <v>13000</v>
      </c>
      <c r="U11" s="117">
        <f t="shared" si="4"/>
        <v>109</v>
      </c>
      <c r="V11" s="118">
        <f t="shared" si="6"/>
        <v>7085000</v>
      </c>
      <c r="W11" s="118">
        <f t="shared" si="7"/>
        <v>4251000</v>
      </c>
      <c r="Y11" s="120"/>
    </row>
    <row r="12" spans="1:25" s="119" customFormat="1" ht="27" customHeight="1">
      <c r="A12" s="104">
        <f t="shared" si="5"/>
        <v>10</v>
      </c>
      <c r="B12" s="105" t="s">
        <v>24</v>
      </c>
      <c r="C12" s="105" t="s">
        <v>25</v>
      </c>
      <c r="D12" s="105" t="s">
        <v>26</v>
      </c>
      <c r="E12" s="106" t="s">
        <v>238</v>
      </c>
      <c r="F12" s="106" t="s">
        <v>36</v>
      </c>
      <c r="G12" s="107">
        <v>2635</v>
      </c>
      <c r="H12" s="108">
        <v>142</v>
      </c>
      <c r="I12" s="109">
        <v>139.69999999999999</v>
      </c>
      <c r="J12" s="121" t="s">
        <v>167</v>
      </c>
      <c r="K12" s="111" t="s">
        <v>168</v>
      </c>
      <c r="L12" s="110"/>
      <c r="M12" s="111"/>
      <c r="N12" s="111"/>
      <c r="O12" s="112"/>
      <c r="P12" s="113">
        <f t="shared" si="0"/>
        <v>2.3000000000000114</v>
      </c>
      <c r="Q12" s="114" t="str">
        <f t="shared" si="1"/>
        <v>사</v>
      </c>
      <c r="R12" s="115" t="str">
        <f t="shared" si="2"/>
        <v>사산사</v>
      </c>
      <c r="S12" s="115" t="str">
        <f t="shared" si="3"/>
        <v>OK</v>
      </c>
      <c r="T12" s="116">
        <v>15700</v>
      </c>
      <c r="U12" s="117">
        <f t="shared" si="4"/>
        <v>142</v>
      </c>
      <c r="V12" s="118">
        <f t="shared" si="6"/>
        <v>11147000</v>
      </c>
      <c r="W12" s="118">
        <f t="shared" si="7"/>
        <v>6688200</v>
      </c>
      <c r="Y12" s="120"/>
    </row>
    <row r="13" spans="1:25" s="119" customFormat="1" ht="27" customHeight="1">
      <c r="A13" s="104">
        <f t="shared" si="5"/>
        <v>11</v>
      </c>
      <c r="B13" s="105" t="s">
        <v>24</v>
      </c>
      <c r="C13" s="105" t="s">
        <v>25</v>
      </c>
      <c r="D13" s="105" t="s">
        <v>26</v>
      </c>
      <c r="E13" s="106" t="s">
        <v>37</v>
      </c>
      <c r="F13" s="106" t="s">
        <v>31</v>
      </c>
      <c r="G13" s="107">
        <v>1430</v>
      </c>
      <c r="H13" s="125">
        <v>571</v>
      </c>
      <c r="I13" s="126">
        <v>571.42999999999995</v>
      </c>
      <c r="J13" s="110" t="s">
        <v>166</v>
      </c>
      <c r="K13" s="111" t="s">
        <v>173</v>
      </c>
      <c r="L13" s="110"/>
      <c r="M13" s="111"/>
      <c r="N13" s="111"/>
      <c r="O13" s="112" t="s">
        <v>217</v>
      </c>
      <c r="P13" s="113">
        <f t="shared" si="0"/>
        <v>-0.42999999999994998</v>
      </c>
      <c r="Q13" s="114" t="str">
        <f t="shared" si="1"/>
        <v>국</v>
      </c>
      <c r="R13" s="115" t="str">
        <f t="shared" si="2"/>
        <v>사산국</v>
      </c>
      <c r="S13" s="115" t="str">
        <f t="shared" si="3"/>
        <v>OK</v>
      </c>
      <c r="T13" s="116">
        <v>3460</v>
      </c>
      <c r="U13" s="117">
        <f t="shared" si="4"/>
        <v>571</v>
      </c>
      <c r="V13" s="118">
        <f t="shared" si="6"/>
        <v>0</v>
      </c>
      <c r="W13" s="118">
        <f t="shared" si="7"/>
        <v>0</v>
      </c>
      <c r="Y13" s="120"/>
    </row>
    <row r="14" spans="1:25" s="119" customFormat="1" ht="27" customHeight="1">
      <c r="A14" s="104">
        <f t="shared" si="5"/>
        <v>12</v>
      </c>
      <c r="B14" s="105" t="s">
        <v>24</v>
      </c>
      <c r="C14" s="105" t="s">
        <v>25</v>
      </c>
      <c r="D14" s="105" t="s">
        <v>26</v>
      </c>
      <c r="E14" s="106" t="s">
        <v>38</v>
      </c>
      <c r="F14" s="106" t="s">
        <v>31</v>
      </c>
      <c r="G14" s="107">
        <v>297</v>
      </c>
      <c r="H14" s="108">
        <v>10</v>
      </c>
      <c r="I14" s="109">
        <v>9.77</v>
      </c>
      <c r="J14" s="110" t="s">
        <v>166</v>
      </c>
      <c r="K14" s="111" t="s">
        <v>173</v>
      </c>
      <c r="L14" s="121"/>
      <c r="M14" s="111"/>
      <c r="N14" s="111"/>
      <c r="O14" s="112"/>
      <c r="P14" s="113">
        <f t="shared" si="0"/>
        <v>0.23000000000000043</v>
      </c>
      <c r="Q14" s="114" t="str">
        <f t="shared" si="1"/>
        <v>국</v>
      </c>
      <c r="R14" s="115" t="str">
        <f t="shared" si="2"/>
        <v>사산국</v>
      </c>
      <c r="S14" s="115" t="str">
        <f t="shared" si="3"/>
        <v>OK</v>
      </c>
      <c r="T14" s="123">
        <v>3460</v>
      </c>
      <c r="U14" s="117">
        <f t="shared" si="4"/>
        <v>10</v>
      </c>
      <c r="V14" s="118">
        <f t="shared" si="6"/>
        <v>0</v>
      </c>
      <c r="W14" s="118">
        <f t="shared" si="7"/>
        <v>0</v>
      </c>
      <c r="Y14" s="124"/>
    </row>
    <row r="15" spans="1:25" s="119" customFormat="1" ht="27" customHeight="1">
      <c r="A15" s="104">
        <f t="shared" si="5"/>
        <v>13</v>
      </c>
      <c r="B15" s="105" t="s">
        <v>24</v>
      </c>
      <c r="C15" s="105" t="s">
        <v>25</v>
      </c>
      <c r="D15" s="105" t="s">
        <v>26</v>
      </c>
      <c r="E15" s="106" t="s">
        <v>39</v>
      </c>
      <c r="F15" s="106" t="s">
        <v>31</v>
      </c>
      <c r="G15" s="107">
        <v>284</v>
      </c>
      <c r="H15" s="108">
        <v>19</v>
      </c>
      <c r="I15" s="109">
        <v>19.2</v>
      </c>
      <c r="J15" s="110" t="s">
        <v>169</v>
      </c>
      <c r="K15" s="111" t="s">
        <v>173</v>
      </c>
      <c r="L15" s="110"/>
      <c r="M15" s="111"/>
      <c r="N15" s="111"/>
      <c r="O15" s="112"/>
      <c r="P15" s="113">
        <f t="shared" si="0"/>
        <v>-0.19999999999999929</v>
      </c>
      <c r="Q15" s="114" t="str">
        <f t="shared" si="1"/>
        <v>국</v>
      </c>
      <c r="R15" s="115" t="str">
        <f t="shared" si="2"/>
        <v>사산국</v>
      </c>
      <c r="S15" s="115" t="str">
        <f t="shared" si="3"/>
        <v>OK</v>
      </c>
      <c r="T15" s="116">
        <v>3460</v>
      </c>
      <c r="U15" s="117">
        <f t="shared" si="4"/>
        <v>19</v>
      </c>
      <c r="V15" s="118">
        <f t="shared" si="6"/>
        <v>0</v>
      </c>
      <c r="W15" s="118">
        <f t="shared" si="7"/>
        <v>0</v>
      </c>
      <c r="Y15" s="120"/>
    </row>
    <row r="16" spans="1:25" s="119" customFormat="1" ht="27" customHeight="1">
      <c r="A16" s="104">
        <f t="shared" si="5"/>
        <v>14</v>
      </c>
      <c r="B16" s="105" t="s">
        <v>24</v>
      </c>
      <c r="C16" s="105" t="s">
        <v>25</v>
      </c>
      <c r="D16" s="105" t="s">
        <v>26</v>
      </c>
      <c r="E16" s="106" t="s">
        <v>40</v>
      </c>
      <c r="F16" s="106" t="s">
        <v>41</v>
      </c>
      <c r="G16" s="107">
        <v>24</v>
      </c>
      <c r="H16" s="108">
        <v>2</v>
      </c>
      <c r="I16" s="109">
        <v>2.37</v>
      </c>
      <c r="J16" s="121" t="s">
        <v>170</v>
      </c>
      <c r="K16" s="122" t="s">
        <v>173</v>
      </c>
      <c r="L16" s="121"/>
      <c r="M16" s="122"/>
      <c r="N16" s="122"/>
      <c r="O16" s="112" t="s">
        <v>218</v>
      </c>
      <c r="P16" s="113">
        <f t="shared" si="0"/>
        <v>-0.37000000000000011</v>
      </c>
      <c r="Q16" s="114" t="str">
        <f t="shared" si="1"/>
        <v>국</v>
      </c>
      <c r="R16" s="115" t="str">
        <f t="shared" si="2"/>
        <v>사산국</v>
      </c>
      <c r="S16" s="115" t="str">
        <f t="shared" si="3"/>
        <v>OK</v>
      </c>
      <c r="T16" s="116">
        <v>12500</v>
      </c>
      <c r="U16" s="117">
        <f t="shared" si="4"/>
        <v>2</v>
      </c>
      <c r="V16" s="118">
        <f t="shared" si="6"/>
        <v>0</v>
      </c>
      <c r="W16" s="118">
        <f t="shared" si="7"/>
        <v>0</v>
      </c>
      <c r="Y16" s="120"/>
    </row>
    <row r="17" spans="1:25" s="119" customFormat="1" ht="27" customHeight="1">
      <c r="A17" s="104">
        <f t="shared" si="5"/>
        <v>15</v>
      </c>
      <c r="B17" s="105" t="s">
        <v>24</v>
      </c>
      <c r="C17" s="105" t="s">
        <v>25</v>
      </c>
      <c r="D17" s="105" t="s">
        <v>26</v>
      </c>
      <c r="E17" s="127" t="s">
        <v>42</v>
      </c>
      <c r="F17" s="128" t="s">
        <v>28</v>
      </c>
      <c r="G17" s="107">
        <v>129</v>
      </c>
      <c r="H17" s="108">
        <v>23</v>
      </c>
      <c r="I17" s="109">
        <v>23.22</v>
      </c>
      <c r="J17" s="121" t="s">
        <v>166</v>
      </c>
      <c r="K17" s="111" t="s">
        <v>173</v>
      </c>
      <c r="L17" s="121"/>
      <c r="M17" s="111"/>
      <c r="N17" s="111"/>
      <c r="O17" s="112" t="s">
        <v>217</v>
      </c>
      <c r="P17" s="113">
        <f t="shared" si="0"/>
        <v>-0.21999999999999886</v>
      </c>
      <c r="Q17" s="114" t="str">
        <f t="shared" si="1"/>
        <v>국</v>
      </c>
      <c r="R17" s="115" t="str">
        <f t="shared" si="2"/>
        <v>사산국</v>
      </c>
      <c r="S17" s="115" t="str">
        <f t="shared" si="3"/>
        <v>OK</v>
      </c>
      <c r="T17" s="116">
        <v>8580</v>
      </c>
      <c r="U17" s="117">
        <f t="shared" si="4"/>
        <v>23</v>
      </c>
      <c r="V17" s="118">
        <f t="shared" si="6"/>
        <v>0</v>
      </c>
      <c r="W17" s="118">
        <f t="shared" si="7"/>
        <v>0</v>
      </c>
      <c r="Y17" s="120"/>
    </row>
    <row r="18" spans="1:25" s="119" customFormat="1" ht="27" customHeight="1">
      <c r="A18" s="104">
        <f t="shared" si="5"/>
        <v>16</v>
      </c>
      <c r="B18" s="105" t="s">
        <v>24</v>
      </c>
      <c r="C18" s="105" t="s">
        <v>25</v>
      </c>
      <c r="D18" s="105" t="s">
        <v>26</v>
      </c>
      <c r="E18" s="106" t="s">
        <v>43</v>
      </c>
      <c r="F18" s="106" t="s">
        <v>41</v>
      </c>
      <c r="G18" s="107">
        <v>222</v>
      </c>
      <c r="H18" s="108">
        <v>21</v>
      </c>
      <c r="I18" s="109">
        <v>18.71</v>
      </c>
      <c r="J18" s="121" t="s">
        <v>172</v>
      </c>
      <c r="K18" s="111" t="s">
        <v>171</v>
      </c>
      <c r="L18" s="121"/>
      <c r="M18" s="111"/>
      <c r="N18" s="111"/>
      <c r="O18" s="112"/>
      <c r="P18" s="113">
        <f t="shared" si="0"/>
        <v>2.2899999999999991</v>
      </c>
      <c r="Q18" s="114" t="str">
        <f t="shared" si="1"/>
        <v>사</v>
      </c>
      <c r="R18" s="115" t="str">
        <f t="shared" si="2"/>
        <v>사산사</v>
      </c>
      <c r="S18" s="115" t="str">
        <f t="shared" si="3"/>
        <v>OK</v>
      </c>
      <c r="T18" s="116">
        <v>18200</v>
      </c>
      <c r="U18" s="117">
        <f t="shared" si="4"/>
        <v>21</v>
      </c>
      <c r="V18" s="118">
        <f t="shared" si="6"/>
        <v>1911000</v>
      </c>
      <c r="W18" s="118">
        <f t="shared" si="7"/>
        <v>1146600</v>
      </c>
      <c r="Y18" s="120"/>
    </row>
    <row r="19" spans="1:25" s="119" customFormat="1" ht="27" customHeight="1">
      <c r="A19" s="104">
        <f t="shared" si="5"/>
        <v>17</v>
      </c>
      <c r="B19" s="105" t="s">
        <v>24</v>
      </c>
      <c r="C19" s="105" t="s">
        <v>25</v>
      </c>
      <c r="D19" s="105" t="s">
        <v>26</v>
      </c>
      <c r="E19" s="106" t="s">
        <v>44</v>
      </c>
      <c r="F19" s="106" t="s">
        <v>31</v>
      </c>
      <c r="G19" s="107">
        <v>99</v>
      </c>
      <c r="H19" s="108">
        <v>4</v>
      </c>
      <c r="I19" s="109">
        <v>4.47</v>
      </c>
      <c r="J19" s="121" t="s">
        <v>166</v>
      </c>
      <c r="K19" s="111" t="s">
        <v>173</v>
      </c>
      <c r="L19" s="121"/>
      <c r="M19" s="111"/>
      <c r="N19" s="111"/>
      <c r="O19" s="112"/>
      <c r="P19" s="113">
        <f t="shared" si="0"/>
        <v>-0.46999999999999975</v>
      </c>
      <c r="Q19" s="114" t="str">
        <f t="shared" si="1"/>
        <v>국</v>
      </c>
      <c r="R19" s="115" t="str">
        <f t="shared" si="2"/>
        <v>사산국</v>
      </c>
      <c r="S19" s="115" t="str">
        <f t="shared" si="3"/>
        <v>OK</v>
      </c>
      <c r="T19" s="116">
        <v>8580</v>
      </c>
      <c r="U19" s="117">
        <f t="shared" si="4"/>
        <v>4</v>
      </c>
      <c r="V19" s="118">
        <f t="shared" si="6"/>
        <v>0</v>
      </c>
      <c r="W19" s="118">
        <f t="shared" si="7"/>
        <v>0</v>
      </c>
      <c r="Y19" s="120"/>
    </row>
    <row r="20" spans="1:25" s="119" customFormat="1" ht="27" customHeight="1">
      <c r="A20" s="104">
        <f t="shared" si="5"/>
        <v>18</v>
      </c>
      <c r="B20" s="105" t="s">
        <v>24</v>
      </c>
      <c r="C20" s="105" t="s">
        <v>25</v>
      </c>
      <c r="D20" s="105" t="s">
        <v>26</v>
      </c>
      <c r="E20" s="106" t="s">
        <v>45</v>
      </c>
      <c r="F20" s="106" t="s">
        <v>41</v>
      </c>
      <c r="G20" s="107">
        <v>10</v>
      </c>
      <c r="H20" s="108">
        <v>10</v>
      </c>
      <c r="I20" s="109">
        <v>9.48</v>
      </c>
      <c r="J20" s="121" t="s">
        <v>172</v>
      </c>
      <c r="K20" s="112" t="s">
        <v>171</v>
      </c>
      <c r="L20" s="121"/>
      <c r="M20" s="112"/>
      <c r="N20" s="112"/>
      <c r="O20" s="112"/>
      <c r="P20" s="113">
        <f t="shared" si="0"/>
        <v>0.51999999999999957</v>
      </c>
      <c r="Q20" s="114" t="str">
        <f t="shared" si="1"/>
        <v>사</v>
      </c>
      <c r="R20" s="115" t="str">
        <f t="shared" si="2"/>
        <v>사산사</v>
      </c>
      <c r="S20" s="115" t="str">
        <f t="shared" si="3"/>
        <v>O</v>
      </c>
      <c r="T20" s="123">
        <v>14900</v>
      </c>
      <c r="U20" s="117">
        <f t="shared" si="4"/>
        <v>10</v>
      </c>
      <c r="V20" s="118">
        <f t="shared" si="6"/>
        <v>745000</v>
      </c>
      <c r="W20" s="118">
        <f t="shared" si="7"/>
        <v>447000</v>
      </c>
      <c r="Y20" s="124"/>
    </row>
    <row r="21" spans="1:25" s="119" customFormat="1" ht="27" customHeight="1">
      <c r="A21" s="104">
        <f t="shared" si="5"/>
        <v>19</v>
      </c>
      <c r="B21" s="105" t="s">
        <v>24</v>
      </c>
      <c r="C21" s="105" t="s">
        <v>25</v>
      </c>
      <c r="D21" s="105" t="s">
        <v>26</v>
      </c>
      <c r="E21" s="106" t="s">
        <v>46</v>
      </c>
      <c r="F21" s="106" t="s">
        <v>31</v>
      </c>
      <c r="G21" s="107">
        <v>254</v>
      </c>
      <c r="H21" s="108">
        <v>6</v>
      </c>
      <c r="I21" s="109">
        <v>6.13</v>
      </c>
      <c r="J21" s="110" t="s">
        <v>174</v>
      </c>
      <c r="K21" s="112" t="s">
        <v>173</v>
      </c>
      <c r="L21" s="121"/>
      <c r="M21" s="112"/>
      <c r="N21" s="112"/>
      <c r="O21" s="112"/>
      <c r="P21" s="113">
        <f t="shared" si="0"/>
        <v>-0.12999999999999989</v>
      </c>
      <c r="Q21" s="114" t="str">
        <f t="shared" si="1"/>
        <v>국</v>
      </c>
      <c r="R21" s="115" t="str">
        <f t="shared" si="2"/>
        <v>사산국</v>
      </c>
      <c r="S21" s="115" t="str">
        <f t="shared" si="3"/>
        <v>OK</v>
      </c>
      <c r="T21" s="116">
        <v>8580</v>
      </c>
      <c r="U21" s="117">
        <f t="shared" si="4"/>
        <v>6</v>
      </c>
      <c r="V21" s="118">
        <f t="shared" si="6"/>
        <v>0</v>
      </c>
      <c r="W21" s="118">
        <f t="shared" si="7"/>
        <v>0</v>
      </c>
      <c r="Y21" s="120"/>
    </row>
    <row r="22" spans="1:25" s="119" customFormat="1" ht="27" customHeight="1">
      <c r="A22" s="104">
        <f t="shared" si="5"/>
        <v>20</v>
      </c>
      <c r="B22" s="105" t="s">
        <v>24</v>
      </c>
      <c r="C22" s="105" t="s">
        <v>25</v>
      </c>
      <c r="D22" s="105" t="s">
        <v>26</v>
      </c>
      <c r="E22" s="106" t="s">
        <v>47</v>
      </c>
      <c r="F22" s="106" t="s">
        <v>31</v>
      </c>
      <c r="G22" s="107">
        <v>1</v>
      </c>
      <c r="H22" s="108">
        <v>1</v>
      </c>
      <c r="I22" s="109">
        <v>0.39</v>
      </c>
      <c r="J22" s="110" t="s">
        <v>174</v>
      </c>
      <c r="K22" s="112" t="s">
        <v>173</v>
      </c>
      <c r="L22" s="110"/>
      <c r="M22" s="112"/>
      <c r="N22" s="112"/>
      <c r="O22" s="112"/>
      <c r="P22" s="113">
        <f t="shared" si="0"/>
        <v>0.61</v>
      </c>
      <c r="Q22" s="114" t="str">
        <f t="shared" si="1"/>
        <v>국</v>
      </c>
      <c r="R22" s="115" t="str">
        <f t="shared" si="2"/>
        <v>사산국</v>
      </c>
      <c r="S22" s="115" t="str">
        <f t="shared" si="3"/>
        <v>O</v>
      </c>
      <c r="T22" s="116">
        <v>8580</v>
      </c>
      <c r="U22" s="117">
        <f t="shared" si="4"/>
        <v>1</v>
      </c>
      <c r="V22" s="118">
        <f t="shared" si="6"/>
        <v>0</v>
      </c>
      <c r="W22" s="118">
        <f t="shared" si="7"/>
        <v>0</v>
      </c>
      <c r="Y22" s="120"/>
    </row>
    <row r="23" spans="1:25" s="119" customFormat="1" ht="27" customHeight="1">
      <c r="A23" s="104">
        <f t="shared" si="5"/>
        <v>21</v>
      </c>
      <c r="B23" s="105" t="s">
        <v>24</v>
      </c>
      <c r="C23" s="105" t="s">
        <v>25</v>
      </c>
      <c r="D23" s="105" t="s">
        <v>26</v>
      </c>
      <c r="E23" s="106" t="s">
        <v>48</v>
      </c>
      <c r="F23" s="106" t="s">
        <v>31</v>
      </c>
      <c r="G23" s="107">
        <v>3</v>
      </c>
      <c r="H23" s="108">
        <v>3</v>
      </c>
      <c r="I23" s="109">
        <v>2.12</v>
      </c>
      <c r="J23" s="121" t="s">
        <v>166</v>
      </c>
      <c r="K23" s="112" t="s">
        <v>173</v>
      </c>
      <c r="L23" s="121"/>
      <c r="M23" s="112"/>
      <c r="N23" s="112"/>
      <c r="O23" s="112"/>
      <c r="P23" s="113">
        <f t="shared" si="0"/>
        <v>0.87999999999999989</v>
      </c>
      <c r="Q23" s="114" t="str">
        <f t="shared" si="1"/>
        <v>국</v>
      </c>
      <c r="R23" s="115" t="str">
        <f t="shared" si="2"/>
        <v>사산국</v>
      </c>
      <c r="S23" s="115" t="str">
        <f t="shared" si="3"/>
        <v>O</v>
      </c>
      <c r="T23" s="116">
        <v>8580</v>
      </c>
      <c r="U23" s="117">
        <f t="shared" si="4"/>
        <v>3</v>
      </c>
      <c r="V23" s="118">
        <f t="shared" si="6"/>
        <v>0</v>
      </c>
      <c r="W23" s="118">
        <f t="shared" si="7"/>
        <v>0</v>
      </c>
      <c r="Y23" s="120"/>
    </row>
    <row r="24" spans="1:25" s="119" customFormat="1" ht="27" customHeight="1">
      <c r="A24" s="104">
        <f t="shared" si="5"/>
        <v>22</v>
      </c>
      <c r="B24" s="105" t="s">
        <v>24</v>
      </c>
      <c r="C24" s="105" t="s">
        <v>25</v>
      </c>
      <c r="D24" s="105" t="s">
        <v>26</v>
      </c>
      <c r="E24" s="127" t="s">
        <v>157</v>
      </c>
      <c r="F24" s="128" t="s">
        <v>158</v>
      </c>
      <c r="G24" s="129">
        <v>15</v>
      </c>
      <c r="H24" s="130">
        <v>15</v>
      </c>
      <c r="I24" s="131">
        <v>4.78</v>
      </c>
      <c r="J24" s="110" t="s">
        <v>175</v>
      </c>
      <c r="K24" s="122" t="s">
        <v>176</v>
      </c>
      <c r="L24" s="110"/>
      <c r="M24" s="122"/>
      <c r="N24" s="122"/>
      <c r="O24" s="112"/>
      <c r="P24" s="113">
        <f t="shared" si="0"/>
        <v>10.219999999999999</v>
      </c>
      <c r="Q24" s="114" t="str">
        <f t="shared" si="1"/>
        <v>사</v>
      </c>
      <c r="R24" s="115" t="str">
        <f t="shared" si="2"/>
        <v>사산사</v>
      </c>
      <c r="S24" s="115" t="str">
        <f t="shared" si="3"/>
        <v>O</v>
      </c>
      <c r="T24" s="123">
        <v>4950</v>
      </c>
      <c r="U24" s="117">
        <f t="shared" si="4"/>
        <v>15</v>
      </c>
      <c r="V24" s="118">
        <f t="shared" si="6"/>
        <v>371250</v>
      </c>
      <c r="W24" s="118">
        <f t="shared" si="7"/>
        <v>222750</v>
      </c>
      <c r="Y24" s="124"/>
    </row>
    <row r="25" spans="1:25" s="119" customFormat="1" ht="27" customHeight="1">
      <c r="A25" s="104">
        <f t="shared" si="5"/>
        <v>23</v>
      </c>
      <c r="B25" s="105" t="s">
        <v>24</v>
      </c>
      <c r="C25" s="105" t="s">
        <v>25</v>
      </c>
      <c r="D25" s="105" t="s">
        <v>26</v>
      </c>
      <c r="E25" s="106" t="s">
        <v>49</v>
      </c>
      <c r="F25" s="106" t="s">
        <v>50</v>
      </c>
      <c r="G25" s="107">
        <v>3</v>
      </c>
      <c r="H25" s="108">
        <v>3</v>
      </c>
      <c r="I25" s="109">
        <v>3.55</v>
      </c>
      <c r="J25" s="110" t="s">
        <v>175</v>
      </c>
      <c r="K25" s="111" t="s">
        <v>176</v>
      </c>
      <c r="L25" s="121"/>
      <c r="M25" s="111"/>
      <c r="N25" s="111"/>
      <c r="O25" s="112"/>
      <c r="P25" s="113">
        <f t="shared" si="0"/>
        <v>-0.54999999999999982</v>
      </c>
      <c r="Q25" s="114" t="str">
        <f t="shared" si="1"/>
        <v>사</v>
      </c>
      <c r="R25" s="115" t="str">
        <f t="shared" si="2"/>
        <v>사산사</v>
      </c>
      <c r="S25" s="115" t="str">
        <f t="shared" si="3"/>
        <v>O</v>
      </c>
      <c r="T25" s="116">
        <v>24600</v>
      </c>
      <c r="U25" s="117">
        <f t="shared" si="4"/>
        <v>3</v>
      </c>
      <c r="V25" s="118">
        <f t="shared" si="6"/>
        <v>369000</v>
      </c>
      <c r="W25" s="118">
        <f t="shared" si="7"/>
        <v>221400</v>
      </c>
      <c r="Y25" s="120"/>
    </row>
    <row r="26" spans="1:25" s="119" customFormat="1" ht="27" customHeight="1">
      <c r="A26" s="104">
        <f t="shared" si="5"/>
        <v>24</v>
      </c>
      <c r="B26" s="105" t="s">
        <v>24</v>
      </c>
      <c r="C26" s="105" t="s">
        <v>25</v>
      </c>
      <c r="D26" s="105" t="s">
        <v>26</v>
      </c>
      <c r="E26" s="106" t="s">
        <v>51</v>
      </c>
      <c r="F26" s="106" t="s">
        <v>31</v>
      </c>
      <c r="G26" s="107">
        <v>5</v>
      </c>
      <c r="H26" s="108">
        <v>5</v>
      </c>
      <c r="I26" s="109">
        <v>5.64</v>
      </c>
      <c r="J26" s="110" t="s">
        <v>175</v>
      </c>
      <c r="K26" s="111" t="s">
        <v>176</v>
      </c>
      <c r="L26" s="121"/>
      <c r="M26" s="122"/>
      <c r="N26" s="122"/>
      <c r="O26" s="112"/>
      <c r="P26" s="113">
        <f t="shared" si="0"/>
        <v>-0.63999999999999968</v>
      </c>
      <c r="Q26" s="114" t="str">
        <f t="shared" si="1"/>
        <v>사</v>
      </c>
      <c r="R26" s="115" t="str">
        <f t="shared" si="2"/>
        <v>사산사</v>
      </c>
      <c r="S26" s="115" t="str">
        <f t="shared" si="3"/>
        <v>O</v>
      </c>
      <c r="T26" s="116">
        <v>4950</v>
      </c>
      <c r="U26" s="117">
        <f t="shared" si="4"/>
        <v>5</v>
      </c>
      <c r="V26" s="118">
        <f t="shared" si="6"/>
        <v>123750</v>
      </c>
      <c r="W26" s="118">
        <f t="shared" si="7"/>
        <v>74250</v>
      </c>
      <c r="Y26" s="120"/>
    </row>
    <row r="27" spans="1:25" s="119" customFormat="1" ht="27" customHeight="1">
      <c r="A27" s="104">
        <f t="shared" si="5"/>
        <v>25</v>
      </c>
      <c r="B27" s="105" t="s">
        <v>24</v>
      </c>
      <c r="C27" s="105" t="s">
        <v>25</v>
      </c>
      <c r="D27" s="105" t="s">
        <v>26</v>
      </c>
      <c r="E27" s="106" t="s">
        <v>52</v>
      </c>
      <c r="F27" s="106" t="s">
        <v>31</v>
      </c>
      <c r="G27" s="107">
        <v>31</v>
      </c>
      <c r="H27" s="108">
        <v>31</v>
      </c>
      <c r="I27" s="109">
        <v>30.3</v>
      </c>
      <c r="J27" s="110" t="s">
        <v>170</v>
      </c>
      <c r="K27" s="122" t="s">
        <v>173</v>
      </c>
      <c r="L27" s="121"/>
      <c r="M27" s="111"/>
      <c r="N27" s="111"/>
      <c r="O27" s="112"/>
      <c r="P27" s="113">
        <f t="shared" si="0"/>
        <v>0.69999999999999929</v>
      </c>
      <c r="Q27" s="114" t="str">
        <f t="shared" si="1"/>
        <v>국</v>
      </c>
      <c r="R27" s="115" t="str">
        <f t="shared" si="2"/>
        <v>사산국</v>
      </c>
      <c r="S27" s="115" t="str">
        <f t="shared" si="3"/>
        <v>O</v>
      </c>
      <c r="T27" s="116">
        <v>4950</v>
      </c>
      <c r="U27" s="117">
        <f t="shared" si="4"/>
        <v>31</v>
      </c>
      <c r="V27" s="118">
        <f t="shared" si="6"/>
        <v>0</v>
      </c>
      <c r="W27" s="118">
        <f t="shared" si="7"/>
        <v>0</v>
      </c>
      <c r="Y27" s="120"/>
    </row>
    <row r="28" spans="1:25" s="119" customFormat="1" ht="27" customHeight="1">
      <c r="A28" s="104">
        <f t="shared" si="5"/>
        <v>26</v>
      </c>
      <c r="B28" s="105" t="s">
        <v>24</v>
      </c>
      <c r="C28" s="105" t="s">
        <v>25</v>
      </c>
      <c r="D28" s="105" t="s">
        <v>26</v>
      </c>
      <c r="E28" s="106" t="s">
        <v>53</v>
      </c>
      <c r="F28" s="106" t="s">
        <v>31</v>
      </c>
      <c r="G28" s="107">
        <v>167</v>
      </c>
      <c r="H28" s="108">
        <v>167</v>
      </c>
      <c r="I28" s="109">
        <v>71.989999999999995</v>
      </c>
      <c r="J28" s="110" t="s">
        <v>177</v>
      </c>
      <c r="K28" s="122" t="s">
        <v>178</v>
      </c>
      <c r="L28" s="121"/>
      <c r="M28" s="111"/>
      <c r="N28" s="111"/>
      <c r="O28" s="112"/>
      <c r="P28" s="113">
        <f t="shared" si="0"/>
        <v>95.01</v>
      </c>
      <c r="Q28" s="114" t="str">
        <f t="shared" si="1"/>
        <v>사</v>
      </c>
      <c r="R28" s="115" t="str">
        <f t="shared" si="2"/>
        <v>사산사</v>
      </c>
      <c r="S28" s="115" t="str">
        <f t="shared" si="3"/>
        <v>O</v>
      </c>
      <c r="T28" s="116">
        <v>4950</v>
      </c>
      <c r="U28" s="117">
        <f t="shared" si="4"/>
        <v>167</v>
      </c>
      <c r="V28" s="118">
        <f t="shared" si="6"/>
        <v>4133250</v>
      </c>
      <c r="W28" s="118">
        <f t="shared" si="7"/>
        <v>2479950</v>
      </c>
      <c r="Y28" s="120"/>
    </row>
    <row r="29" spans="1:25" s="119" customFormat="1" ht="27" customHeight="1">
      <c r="A29" s="104">
        <f t="shared" si="5"/>
        <v>27</v>
      </c>
      <c r="B29" s="105" t="s">
        <v>24</v>
      </c>
      <c r="C29" s="105" t="s">
        <v>25</v>
      </c>
      <c r="D29" s="105" t="s">
        <v>26</v>
      </c>
      <c r="E29" s="106" t="s">
        <v>54</v>
      </c>
      <c r="F29" s="106" t="s">
        <v>31</v>
      </c>
      <c r="G29" s="107">
        <v>152</v>
      </c>
      <c r="H29" s="108">
        <v>20</v>
      </c>
      <c r="I29" s="109">
        <v>19.89</v>
      </c>
      <c r="J29" s="110" t="s">
        <v>174</v>
      </c>
      <c r="K29" s="122" t="s">
        <v>173</v>
      </c>
      <c r="L29" s="121"/>
      <c r="M29" s="122"/>
      <c r="N29" s="122"/>
      <c r="O29" s="112" t="s">
        <v>217</v>
      </c>
      <c r="P29" s="113">
        <f t="shared" si="0"/>
        <v>0.10999999999999943</v>
      </c>
      <c r="Q29" s="114" t="str">
        <f t="shared" si="1"/>
        <v>국</v>
      </c>
      <c r="R29" s="115" t="str">
        <f t="shared" si="2"/>
        <v>사산국</v>
      </c>
      <c r="S29" s="115" t="str">
        <f t="shared" si="3"/>
        <v>OK</v>
      </c>
      <c r="T29" s="116">
        <v>4950</v>
      </c>
      <c r="U29" s="117">
        <f t="shared" si="4"/>
        <v>20</v>
      </c>
      <c r="V29" s="118">
        <f t="shared" si="6"/>
        <v>0</v>
      </c>
      <c r="W29" s="118">
        <f t="shared" si="7"/>
        <v>0</v>
      </c>
      <c r="Y29" s="120"/>
    </row>
    <row r="30" spans="1:25" s="119" customFormat="1" ht="27" customHeight="1">
      <c r="A30" s="104">
        <f t="shared" si="5"/>
        <v>28</v>
      </c>
      <c r="B30" s="105" t="s">
        <v>24</v>
      </c>
      <c r="C30" s="105" t="s">
        <v>25</v>
      </c>
      <c r="D30" s="105" t="s">
        <v>26</v>
      </c>
      <c r="E30" s="106" t="s">
        <v>163</v>
      </c>
      <c r="F30" s="106" t="s">
        <v>31</v>
      </c>
      <c r="G30" s="107">
        <v>78</v>
      </c>
      <c r="H30" s="108">
        <v>14</v>
      </c>
      <c r="I30" s="109">
        <v>14.44</v>
      </c>
      <c r="J30" s="110" t="s">
        <v>166</v>
      </c>
      <c r="K30" s="122" t="s">
        <v>173</v>
      </c>
      <c r="L30" s="110"/>
      <c r="M30" s="122"/>
      <c r="N30" s="122"/>
      <c r="O30" s="112" t="s">
        <v>218</v>
      </c>
      <c r="P30" s="113">
        <f t="shared" si="0"/>
        <v>-0.4399999999999995</v>
      </c>
      <c r="Q30" s="114" t="str">
        <f t="shared" si="1"/>
        <v>국</v>
      </c>
      <c r="R30" s="115" t="str">
        <f t="shared" si="2"/>
        <v>사산국</v>
      </c>
      <c r="S30" s="115" t="str">
        <f t="shared" si="3"/>
        <v>OK</v>
      </c>
      <c r="T30" s="116">
        <v>4950</v>
      </c>
      <c r="U30" s="117">
        <f t="shared" si="4"/>
        <v>14</v>
      </c>
      <c r="V30" s="118">
        <f t="shared" si="6"/>
        <v>0</v>
      </c>
      <c r="W30" s="118">
        <f t="shared" si="7"/>
        <v>0</v>
      </c>
      <c r="Y30" s="120"/>
    </row>
    <row r="31" spans="1:25" s="119" customFormat="1" ht="27" customHeight="1">
      <c r="A31" s="104">
        <f t="shared" si="5"/>
        <v>29</v>
      </c>
      <c r="B31" s="105" t="s">
        <v>24</v>
      </c>
      <c r="C31" s="105" t="s">
        <v>25</v>
      </c>
      <c r="D31" s="105" t="s">
        <v>26</v>
      </c>
      <c r="E31" s="106" t="s">
        <v>55</v>
      </c>
      <c r="F31" s="106" t="s">
        <v>31</v>
      </c>
      <c r="G31" s="107">
        <v>495</v>
      </c>
      <c r="H31" s="108">
        <v>415</v>
      </c>
      <c r="I31" s="109">
        <v>414.53</v>
      </c>
      <c r="J31" s="110" t="s">
        <v>166</v>
      </c>
      <c r="K31" s="122" t="s">
        <v>173</v>
      </c>
      <c r="L31" s="110"/>
      <c r="M31" s="122"/>
      <c r="N31" s="122"/>
      <c r="O31" s="112" t="s">
        <v>217</v>
      </c>
      <c r="P31" s="113">
        <f t="shared" si="0"/>
        <v>0.47000000000002728</v>
      </c>
      <c r="Q31" s="114" t="str">
        <f t="shared" si="1"/>
        <v>국</v>
      </c>
      <c r="R31" s="115" t="str">
        <f t="shared" si="2"/>
        <v>사산국</v>
      </c>
      <c r="S31" s="115" t="str">
        <f t="shared" si="3"/>
        <v>OK</v>
      </c>
      <c r="T31" s="116">
        <v>4950</v>
      </c>
      <c r="U31" s="117">
        <f t="shared" si="4"/>
        <v>415</v>
      </c>
      <c r="V31" s="118">
        <f t="shared" si="6"/>
        <v>0</v>
      </c>
      <c r="W31" s="118">
        <f t="shared" si="7"/>
        <v>0</v>
      </c>
      <c r="Y31" s="120"/>
    </row>
    <row r="32" spans="1:25" ht="27" customHeight="1">
      <c r="A32" s="49">
        <f t="shared" si="5"/>
        <v>30</v>
      </c>
      <c r="B32" s="6" t="s">
        <v>19</v>
      </c>
      <c r="C32" s="6" t="s">
        <v>20</v>
      </c>
      <c r="D32" s="6" t="s">
        <v>21</v>
      </c>
      <c r="E32" s="7" t="s">
        <v>56</v>
      </c>
      <c r="F32" s="7" t="s">
        <v>31</v>
      </c>
      <c r="G32" s="8">
        <v>89</v>
      </c>
      <c r="H32" s="50">
        <v>89</v>
      </c>
      <c r="I32" s="9">
        <v>101.55</v>
      </c>
      <c r="J32" s="18" t="s">
        <v>166</v>
      </c>
      <c r="K32" s="11" t="s">
        <v>173</v>
      </c>
      <c r="L32" s="18"/>
      <c r="M32" s="19"/>
      <c r="N32" s="19"/>
      <c r="O32" s="3"/>
      <c r="P32" s="12">
        <f t="shared" si="0"/>
        <v>-12.549999999999997</v>
      </c>
      <c r="Q32" s="13" t="str">
        <f t="shared" si="1"/>
        <v>국</v>
      </c>
      <c r="R32" s="14" t="str">
        <f t="shared" si="2"/>
        <v>사산국</v>
      </c>
      <c r="S32" s="14" t="str">
        <f t="shared" si="3"/>
        <v>O</v>
      </c>
      <c r="T32" s="15">
        <v>4950</v>
      </c>
      <c r="U32" s="16">
        <f t="shared" si="4"/>
        <v>89</v>
      </c>
      <c r="V32" s="17">
        <f t="shared" si="6"/>
        <v>0</v>
      </c>
      <c r="W32" s="17">
        <f t="shared" si="7"/>
        <v>0</v>
      </c>
      <c r="Y32" s="64"/>
    </row>
    <row r="33" spans="1:25" ht="27" customHeight="1">
      <c r="A33" s="49">
        <f t="shared" si="5"/>
        <v>31</v>
      </c>
      <c r="B33" s="6" t="s">
        <v>19</v>
      </c>
      <c r="C33" s="6" t="s">
        <v>20</v>
      </c>
      <c r="D33" s="6" t="s">
        <v>21</v>
      </c>
      <c r="E33" s="7" t="s">
        <v>57</v>
      </c>
      <c r="F33" s="7" t="s">
        <v>23</v>
      </c>
      <c r="G33" s="8">
        <v>2363</v>
      </c>
      <c r="H33" s="50">
        <v>742</v>
      </c>
      <c r="I33" s="9">
        <v>742.47</v>
      </c>
      <c r="J33" s="10" t="s">
        <v>166</v>
      </c>
      <c r="K33" s="11" t="s">
        <v>173</v>
      </c>
      <c r="L33" s="10"/>
      <c r="M33" s="11"/>
      <c r="N33" s="11"/>
      <c r="O33" s="3"/>
      <c r="P33" s="12">
        <f t="shared" si="0"/>
        <v>-0.47000000000002728</v>
      </c>
      <c r="Q33" s="13" t="str">
        <f t="shared" si="1"/>
        <v>국</v>
      </c>
      <c r="R33" s="14" t="str">
        <f t="shared" si="2"/>
        <v>사산국</v>
      </c>
      <c r="S33" s="14" t="str">
        <f t="shared" si="3"/>
        <v>OK</v>
      </c>
      <c r="T33" s="15">
        <v>9400</v>
      </c>
      <c r="U33" s="16">
        <f t="shared" si="4"/>
        <v>742</v>
      </c>
      <c r="V33" s="17">
        <f t="shared" si="6"/>
        <v>0</v>
      </c>
      <c r="W33" s="17">
        <f t="shared" si="7"/>
        <v>0</v>
      </c>
      <c r="Y33" s="64"/>
    </row>
    <row r="34" spans="1:25" ht="27" customHeight="1">
      <c r="A34" s="49">
        <f>A33+1</f>
        <v>32</v>
      </c>
      <c r="B34" s="6" t="s">
        <v>60</v>
      </c>
      <c r="C34" s="6" t="s">
        <v>61</v>
      </c>
      <c r="D34" s="6" t="s">
        <v>62</v>
      </c>
      <c r="E34" s="7" t="s">
        <v>58</v>
      </c>
      <c r="F34" s="7" t="s">
        <v>59</v>
      </c>
      <c r="G34" s="8">
        <v>194</v>
      </c>
      <c r="H34" s="50">
        <v>128</v>
      </c>
      <c r="I34" s="9">
        <v>128.38</v>
      </c>
      <c r="J34" s="10" t="s">
        <v>170</v>
      </c>
      <c r="K34" s="11" t="s">
        <v>173</v>
      </c>
      <c r="L34" s="10"/>
      <c r="M34" s="11"/>
      <c r="N34" s="11"/>
      <c r="O34" s="3"/>
      <c r="P34" s="12">
        <f t="shared" si="0"/>
        <v>-0.37999999999999545</v>
      </c>
      <c r="Q34" s="13" t="str">
        <f t="shared" si="1"/>
        <v>국</v>
      </c>
      <c r="R34" s="14" t="str">
        <f t="shared" si="2"/>
        <v>사산국</v>
      </c>
      <c r="S34" s="14" t="str">
        <f t="shared" si="3"/>
        <v>OK</v>
      </c>
      <c r="T34" s="15">
        <v>24800</v>
      </c>
      <c r="U34" s="16">
        <f t="shared" si="4"/>
        <v>128</v>
      </c>
      <c r="V34" s="17">
        <f t="shared" si="6"/>
        <v>0</v>
      </c>
      <c r="W34" s="17">
        <f t="shared" si="7"/>
        <v>0</v>
      </c>
      <c r="Y34" s="64"/>
    </row>
    <row r="35" spans="1:25" ht="27" customHeight="1">
      <c r="A35" s="49">
        <f t="shared" ref="A35:A66" si="8">A34+1</f>
        <v>33</v>
      </c>
      <c r="B35" s="6" t="s">
        <v>19</v>
      </c>
      <c r="C35" s="6" t="s">
        <v>20</v>
      </c>
      <c r="D35" s="6" t="s">
        <v>21</v>
      </c>
      <c r="E35" s="7" t="s">
        <v>63</v>
      </c>
      <c r="F35" s="7" t="s">
        <v>64</v>
      </c>
      <c r="G35" s="8">
        <v>1573</v>
      </c>
      <c r="H35" s="50">
        <v>36</v>
      </c>
      <c r="I35" s="9">
        <v>36.14</v>
      </c>
      <c r="J35" s="18" t="s">
        <v>166</v>
      </c>
      <c r="K35" s="11" t="s">
        <v>173</v>
      </c>
      <c r="L35" s="18"/>
      <c r="M35" s="11"/>
      <c r="N35" s="11"/>
      <c r="O35" s="3"/>
      <c r="P35" s="12">
        <f t="shared" si="0"/>
        <v>-0.14000000000000057</v>
      </c>
      <c r="Q35" s="13" t="str">
        <f t="shared" si="1"/>
        <v>국</v>
      </c>
      <c r="R35" s="14" t="str">
        <f t="shared" si="2"/>
        <v>사산국</v>
      </c>
      <c r="S35" s="14" t="str">
        <f t="shared" si="3"/>
        <v>OK</v>
      </c>
      <c r="T35" s="15">
        <v>4950</v>
      </c>
      <c r="U35" s="16">
        <f t="shared" si="4"/>
        <v>36</v>
      </c>
      <c r="V35" s="17">
        <f t="shared" si="6"/>
        <v>0</v>
      </c>
      <c r="W35" s="17">
        <f t="shared" si="7"/>
        <v>0</v>
      </c>
      <c r="Y35" s="64"/>
    </row>
    <row r="36" spans="1:25" s="102" customFormat="1" ht="27" customHeight="1">
      <c r="A36" s="103">
        <f t="shared" si="8"/>
        <v>34</v>
      </c>
      <c r="B36" s="6" t="s">
        <v>19</v>
      </c>
      <c r="C36" s="6" t="s">
        <v>20</v>
      </c>
      <c r="D36" s="6" t="s">
        <v>21</v>
      </c>
      <c r="E36" s="7" t="s">
        <v>239</v>
      </c>
      <c r="F36" s="7" t="s">
        <v>65</v>
      </c>
      <c r="G36" s="8">
        <v>103</v>
      </c>
      <c r="H36" s="50">
        <v>26</v>
      </c>
      <c r="I36" s="9">
        <v>22.55</v>
      </c>
      <c r="J36" s="10" t="s">
        <v>179</v>
      </c>
      <c r="K36" s="11" t="s">
        <v>180</v>
      </c>
      <c r="L36" s="10"/>
      <c r="M36" s="11"/>
      <c r="N36" s="11"/>
      <c r="O36" s="3"/>
      <c r="P36" s="12">
        <f t="shared" si="0"/>
        <v>3.4499999999999993</v>
      </c>
      <c r="Q36" s="13" t="str">
        <f t="shared" si="1"/>
        <v>사</v>
      </c>
      <c r="R36" s="14" t="str">
        <f t="shared" si="2"/>
        <v>사산사</v>
      </c>
      <c r="S36" s="14" t="str">
        <f t="shared" si="3"/>
        <v>OK</v>
      </c>
      <c r="T36" s="15">
        <v>3790</v>
      </c>
      <c r="U36" s="16">
        <f t="shared" si="4"/>
        <v>26</v>
      </c>
      <c r="V36" s="17">
        <f t="shared" si="6"/>
        <v>492700</v>
      </c>
      <c r="W36" s="17">
        <f t="shared" si="7"/>
        <v>295620</v>
      </c>
      <c r="Y36" s="64"/>
    </row>
    <row r="37" spans="1:25" s="102" customFormat="1" ht="27" customHeight="1">
      <c r="A37" s="103">
        <f t="shared" si="8"/>
        <v>35</v>
      </c>
      <c r="B37" s="6" t="s">
        <v>19</v>
      </c>
      <c r="C37" s="6" t="s">
        <v>20</v>
      </c>
      <c r="D37" s="6" t="s">
        <v>21</v>
      </c>
      <c r="E37" s="7" t="s">
        <v>240</v>
      </c>
      <c r="F37" s="7" t="s">
        <v>66</v>
      </c>
      <c r="G37" s="8">
        <v>989</v>
      </c>
      <c r="H37" s="50">
        <v>3</v>
      </c>
      <c r="I37" s="9">
        <v>3.27</v>
      </c>
      <c r="J37" s="10" t="s">
        <v>181</v>
      </c>
      <c r="K37" s="11" t="s">
        <v>182</v>
      </c>
      <c r="L37" s="10"/>
      <c r="M37" s="11"/>
      <c r="N37" s="11"/>
      <c r="O37" s="3"/>
      <c r="P37" s="12">
        <f t="shared" si="0"/>
        <v>-0.27</v>
      </c>
      <c r="Q37" s="13" t="str">
        <f t="shared" si="1"/>
        <v>사</v>
      </c>
      <c r="R37" s="14" t="str">
        <f t="shared" si="2"/>
        <v>사산사</v>
      </c>
      <c r="S37" s="14" t="str">
        <f t="shared" si="3"/>
        <v>OK</v>
      </c>
      <c r="T37" s="15">
        <v>15600</v>
      </c>
      <c r="U37" s="16">
        <f t="shared" si="4"/>
        <v>3</v>
      </c>
      <c r="V37" s="17">
        <f t="shared" si="6"/>
        <v>234000</v>
      </c>
      <c r="W37" s="17">
        <f t="shared" si="7"/>
        <v>140400</v>
      </c>
      <c r="Y37" s="64"/>
    </row>
    <row r="38" spans="1:25" s="119" customFormat="1" ht="27" customHeight="1">
      <c r="A38" s="104">
        <f t="shared" si="8"/>
        <v>36</v>
      </c>
      <c r="B38" s="105" t="s">
        <v>19</v>
      </c>
      <c r="C38" s="105" t="s">
        <v>20</v>
      </c>
      <c r="D38" s="105" t="s">
        <v>21</v>
      </c>
      <c r="E38" s="106" t="s">
        <v>67</v>
      </c>
      <c r="F38" s="106" t="s">
        <v>66</v>
      </c>
      <c r="G38" s="107">
        <v>3</v>
      </c>
      <c r="H38" s="108">
        <v>3</v>
      </c>
      <c r="I38" s="109">
        <v>2.56</v>
      </c>
      <c r="J38" s="110" t="s">
        <v>181</v>
      </c>
      <c r="K38" s="111" t="s">
        <v>182</v>
      </c>
      <c r="L38" s="110"/>
      <c r="M38" s="111"/>
      <c r="N38" s="111"/>
      <c r="O38" s="112"/>
      <c r="P38" s="113">
        <f t="shared" si="0"/>
        <v>0.43999999999999995</v>
      </c>
      <c r="Q38" s="114" t="str">
        <f t="shared" si="1"/>
        <v>사</v>
      </c>
      <c r="R38" s="115" t="str">
        <f t="shared" si="2"/>
        <v>사산사</v>
      </c>
      <c r="S38" s="115" t="str">
        <f t="shared" si="3"/>
        <v>O</v>
      </c>
      <c r="T38" s="116">
        <v>13500</v>
      </c>
      <c r="U38" s="117">
        <f t="shared" si="4"/>
        <v>3</v>
      </c>
      <c r="V38" s="118">
        <f t="shared" si="6"/>
        <v>202500</v>
      </c>
      <c r="W38" s="118">
        <f t="shared" si="7"/>
        <v>121500</v>
      </c>
      <c r="Y38" s="120"/>
    </row>
    <row r="39" spans="1:25" s="119" customFormat="1" ht="27" customHeight="1">
      <c r="A39" s="104">
        <f t="shared" si="8"/>
        <v>37</v>
      </c>
      <c r="B39" s="105" t="s">
        <v>19</v>
      </c>
      <c r="C39" s="105" t="s">
        <v>20</v>
      </c>
      <c r="D39" s="105" t="s">
        <v>21</v>
      </c>
      <c r="E39" s="106" t="s">
        <v>241</v>
      </c>
      <c r="F39" s="106" t="s">
        <v>65</v>
      </c>
      <c r="G39" s="107">
        <v>101</v>
      </c>
      <c r="H39" s="108">
        <v>20</v>
      </c>
      <c r="I39" s="109">
        <v>19.239999999999998</v>
      </c>
      <c r="J39" s="110" t="s">
        <v>179</v>
      </c>
      <c r="K39" s="111" t="s">
        <v>180</v>
      </c>
      <c r="L39" s="110"/>
      <c r="M39" s="111"/>
      <c r="N39" s="111"/>
      <c r="O39" s="112"/>
      <c r="P39" s="113">
        <f t="shared" si="0"/>
        <v>0.76000000000000156</v>
      </c>
      <c r="Q39" s="114" t="str">
        <f t="shared" si="1"/>
        <v>사</v>
      </c>
      <c r="R39" s="115" t="str">
        <f t="shared" si="2"/>
        <v>사산사</v>
      </c>
      <c r="S39" s="115" t="str">
        <f t="shared" si="3"/>
        <v>OK</v>
      </c>
      <c r="T39" s="116">
        <v>4950</v>
      </c>
      <c r="U39" s="117">
        <f t="shared" si="4"/>
        <v>20</v>
      </c>
      <c r="V39" s="118">
        <f t="shared" si="6"/>
        <v>495000</v>
      </c>
      <c r="W39" s="118">
        <f t="shared" si="7"/>
        <v>297000</v>
      </c>
      <c r="Y39" s="120"/>
    </row>
    <row r="40" spans="1:25" s="119" customFormat="1" ht="27" customHeight="1">
      <c r="A40" s="104">
        <f t="shared" si="8"/>
        <v>38</v>
      </c>
      <c r="B40" s="105" t="s">
        <v>19</v>
      </c>
      <c r="C40" s="105" t="s">
        <v>20</v>
      </c>
      <c r="D40" s="105" t="s">
        <v>21</v>
      </c>
      <c r="E40" s="127" t="s">
        <v>159</v>
      </c>
      <c r="F40" s="128" t="s">
        <v>160</v>
      </c>
      <c r="G40" s="129">
        <v>451</v>
      </c>
      <c r="H40" s="130">
        <v>451</v>
      </c>
      <c r="I40" s="131">
        <v>450.09</v>
      </c>
      <c r="J40" s="110" t="s">
        <v>220</v>
      </c>
      <c r="K40" s="111" t="s">
        <v>219</v>
      </c>
      <c r="L40" s="110"/>
      <c r="M40" s="111"/>
      <c r="N40" s="111"/>
      <c r="O40" s="112"/>
      <c r="P40" s="113">
        <f t="shared" si="0"/>
        <v>0.91000000000002501</v>
      </c>
      <c r="Q40" s="114" t="str">
        <f t="shared" si="1"/>
        <v>국</v>
      </c>
      <c r="R40" s="115" t="str">
        <f t="shared" si="2"/>
        <v>사산국</v>
      </c>
      <c r="S40" s="115" t="str">
        <f t="shared" si="3"/>
        <v>O</v>
      </c>
      <c r="T40" s="116">
        <v>4450</v>
      </c>
      <c r="U40" s="117">
        <f t="shared" si="4"/>
        <v>451</v>
      </c>
      <c r="V40" s="118">
        <f t="shared" si="6"/>
        <v>0</v>
      </c>
      <c r="W40" s="118">
        <f t="shared" si="7"/>
        <v>0</v>
      </c>
      <c r="Y40" s="120"/>
    </row>
    <row r="41" spans="1:25" s="119" customFormat="1" ht="27" customHeight="1">
      <c r="A41" s="104">
        <f t="shared" si="8"/>
        <v>39</v>
      </c>
      <c r="B41" s="105" t="s">
        <v>19</v>
      </c>
      <c r="C41" s="105" t="s">
        <v>20</v>
      </c>
      <c r="D41" s="105" t="s">
        <v>21</v>
      </c>
      <c r="E41" s="106" t="s">
        <v>68</v>
      </c>
      <c r="F41" s="106" t="s">
        <v>66</v>
      </c>
      <c r="G41" s="107">
        <v>3</v>
      </c>
      <c r="H41" s="108">
        <v>3</v>
      </c>
      <c r="I41" s="109">
        <v>2.7</v>
      </c>
      <c r="J41" s="110" t="s">
        <v>170</v>
      </c>
      <c r="K41" s="111" t="s">
        <v>173</v>
      </c>
      <c r="L41" s="110"/>
      <c r="M41" s="111"/>
      <c r="N41" s="111"/>
      <c r="O41" s="112"/>
      <c r="P41" s="113">
        <f t="shared" si="0"/>
        <v>0.29999999999999982</v>
      </c>
      <c r="Q41" s="114" t="str">
        <f t="shared" si="1"/>
        <v>국</v>
      </c>
      <c r="R41" s="115" t="str">
        <f t="shared" si="2"/>
        <v>사산국</v>
      </c>
      <c r="S41" s="115" t="str">
        <f t="shared" si="3"/>
        <v>O</v>
      </c>
      <c r="T41" s="116">
        <v>10500</v>
      </c>
      <c r="U41" s="117">
        <f t="shared" si="4"/>
        <v>3</v>
      </c>
      <c r="V41" s="118">
        <f t="shared" si="6"/>
        <v>0</v>
      </c>
      <c r="W41" s="118">
        <f t="shared" si="7"/>
        <v>0</v>
      </c>
      <c r="Y41" s="120"/>
    </row>
    <row r="42" spans="1:25" s="119" customFormat="1" ht="27" customHeight="1">
      <c r="A42" s="104">
        <f t="shared" si="8"/>
        <v>40</v>
      </c>
      <c r="B42" s="105" t="s">
        <v>19</v>
      </c>
      <c r="C42" s="105" t="s">
        <v>20</v>
      </c>
      <c r="D42" s="105" t="s">
        <v>21</v>
      </c>
      <c r="E42" s="106" t="s">
        <v>69</v>
      </c>
      <c r="F42" s="106" t="s">
        <v>66</v>
      </c>
      <c r="G42" s="107">
        <v>38</v>
      </c>
      <c r="H42" s="108">
        <v>38</v>
      </c>
      <c r="I42" s="109">
        <v>46.95</v>
      </c>
      <c r="J42" s="110" t="s">
        <v>170</v>
      </c>
      <c r="K42" s="111" t="s">
        <v>173</v>
      </c>
      <c r="L42" s="110"/>
      <c r="M42" s="111"/>
      <c r="N42" s="111"/>
      <c r="O42" s="112"/>
      <c r="P42" s="113">
        <f t="shared" si="0"/>
        <v>-8.9500000000000028</v>
      </c>
      <c r="Q42" s="114" t="str">
        <f t="shared" si="1"/>
        <v>국</v>
      </c>
      <c r="R42" s="115" t="str">
        <f t="shared" si="2"/>
        <v>사산국</v>
      </c>
      <c r="S42" s="115" t="str">
        <f t="shared" si="3"/>
        <v>O</v>
      </c>
      <c r="T42" s="116">
        <v>10500</v>
      </c>
      <c r="U42" s="117">
        <f t="shared" si="4"/>
        <v>38</v>
      </c>
      <c r="V42" s="118">
        <f t="shared" si="6"/>
        <v>0</v>
      </c>
      <c r="W42" s="118">
        <f t="shared" si="7"/>
        <v>0</v>
      </c>
      <c r="Y42" s="120"/>
    </row>
    <row r="43" spans="1:25" s="119" customFormat="1" ht="27" customHeight="1">
      <c r="A43" s="104">
        <f t="shared" si="8"/>
        <v>41</v>
      </c>
      <c r="B43" s="105" t="s">
        <v>19</v>
      </c>
      <c r="C43" s="105" t="s">
        <v>20</v>
      </c>
      <c r="D43" s="105" t="s">
        <v>21</v>
      </c>
      <c r="E43" s="106" t="s">
        <v>70</v>
      </c>
      <c r="F43" s="106" t="s">
        <v>65</v>
      </c>
      <c r="G43" s="107">
        <v>37979</v>
      </c>
      <c r="H43" s="108">
        <v>13326</v>
      </c>
      <c r="I43" s="109">
        <f>13240.49+85.53</f>
        <v>13326.02</v>
      </c>
      <c r="J43" s="110" t="s">
        <v>166</v>
      </c>
      <c r="K43" s="112" t="s">
        <v>173</v>
      </c>
      <c r="L43" s="110"/>
      <c r="M43" s="112"/>
      <c r="N43" s="112"/>
      <c r="O43" s="112" t="s">
        <v>217</v>
      </c>
      <c r="P43" s="113">
        <f t="shared" si="0"/>
        <v>-2.0000000000436557E-2</v>
      </c>
      <c r="Q43" s="114" t="str">
        <f t="shared" si="1"/>
        <v>국</v>
      </c>
      <c r="R43" s="115" t="str">
        <f t="shared" si="2"/>
        <v>사산국</v>
      </c>
      <c r="S43" s="115" t="str">
        <f t="shared" si="3"/>
        <v>OK</v>
      </c>
      <c r="T43" s="116">
        <v>7590</v>
      </c>
      <c r="U43" s="117">
        <f t="shared" si="4"/>
        <v>13326</v>
      </c>
      <c r="V43" s="118">
        <f t="shared" si="6"/>
        <v>0</v>
      </c>
      <c r="W43" s="118">
        <f t="shared" si="7"/>
        <v>0</v>
      </c>
      <c r="Y43" s="120"/>
    </row>
    <row r="44" spans="1:25" s="119" customFormat="1" ht="27" customHeight="1">
      <c r="A44" s="104">
        <f t="shared" si="8"/>
        <v>42</v>
      </c>
      <c r="B44" s="105" t="s">
        <v>19</v>
      </c>
      <c r="C44" s="105" t="s">
        <v>20</v>
      </c>
      <c r="D44" s="105" t="s">
        <v>21</v>
      </c>
      <c r="E44" s="106" t="s">
        <v>71</v>
      </c>
      <c r="F44" s="106" t="s">
        <v>23</v>
      </c>
      <c r="G44" s="107">
        <v>120</v>
      </c>
      <c r="H44" s="108">
        <v>120</v>
      </c>
      <c r="I44" s="109">
        <v>85.17</v>
      </c>
      <c r="J44" s="110" t="s">
        <v>166</v>
      </c>
      <c r="K44" s="111" t="s">
        <v>173</v>
      </c>
      <c r="L44" s="110"/>
      <c r="M44" s="111"/>
      <c r="N44" s="111"/>
      <c r="O44" s="112"/>
      <c r="P44" s="113">
        <f t="shared" si="0"/>
        <v>34.83</v>
      </c>
      <c r="Q44" s="114" t="str">
        <f t="shared" si="1"/>
        <v>국</v>
      </c>
      <c r="R44" s="115" t="str">
        <f t="shared" si="2"/>
        <v>사산국</v>
      </c>
      <c r="S44" s="115" t="str">
        <f t="shared" si="3"/>
        <v>O</v>
      </c>
      <c r="T44" s="116">
        <v>4450</v>
      </c>
      <c r="U44" s="117">
        <f t="shared" si="4"/>
        <v>120</v>
      </c>
      <c r="V44" s="118">
        <f t="shared" si="6"/>
        <v>0</v>
      </c>
      <c r="W44" s="118">
        <f t="shared" si="7"/>
        <v>0</v>
      </c>
      <c r="Y44" s="120"/>
    </row>
    <row r="45" spans="1:25" s="119" customFormat="1" ht="27" customHeight="1">
      <c r="A45" s="104">
        <f t="shared" si="8"/>
        <v>43</v>
      </c>
      <c r="B45" s="105" t="s">
        <v>19</v>
      </c>
      <c r="C45" s="105" t="s">
        <v>20</v>
      </c>
      <c r="D45" s="105" t="s">
        <v>21</v>
      </c>
      <c r="E45" s="106" t="s">
        <v>72</v>
      </c>
      <c r="F45" s="106" t="s">
        <v>23</v>
      </c>
      <c r="G45" s="107">
        <v>45</v>
      </c>
      <c r="H45" s="108">
        <v>4</v>
      </c>
      <c r="I45" s="109">
        <v>3.56</v>
      </c>
      <c r="J45" s="110" t="s">
        <v>166</v>
      </c>
      <c r="K45" s="111" t="s">
        <v>173</v>
      </c>
      <c r="L45" s="110"/>
      <c r="M45" s="111"/>
      <c r="N45" s="111"/>
      <c r="O45" s="112"/>
      <c r="P45" s="113">
        <f t="shared" si="0"/>
        <v>0.43999999999999995</v>
      </c>
      <c r="Q45" s="114" t="str">
        <f t="shared" si="1"/>
        <v>국</v>
      </c>
      <c r="R45" s="115" t="str">
        <f t="shared" si="2"/>
        <v>사산국</v>
      </c>
      <c r="S45" s="115" t="str">
        <f t="shared" si="3"/>
        <v>OK</v>
      </c>
      <c r="T45" s="116">
        <v>4950</v>
      </c>
      <c r="U45" s="117">
        <f t="shared" si="4"/>
        <v>4</v>
      </c>
      <c r="V45" s="118">
        <f t="shared" si="6"/>
        <v>0</v>
      </c>
      <c r="W45" s="118">
        <f t="shared" si="7"/>
        <v>0</v>
      </c>
      <c r="Y45" s="120"/>
    </row>
    <row r="46" spans="1:25" s="119" customFormat="1" ht="27" customHeight="1">
      <c r="A46" s="104">
        <f t="shared" si="8"/>
        <v>44</v>
      </c>
      <c r="B46" s="105" t="s">
        <v>19</v>
      </c>
      <c r="C46" s="105" t="s">
        <v>20</v>
      </c>
      <c r="D46" s="105" t="s">
        <v>21</v>
      </c>
      <c r="E46" s="106" t="s">
        <v>242</v>
      </c>
      <c r="F46" s="106" t="s">
        <v>66</v>
      </c>
      <c r="G46" s="107">
        <v>422</v>
      </c>
      <c r="H46" s="108">
        <v>13</v>
      </c>
      <c r="I46" s="109">
        <v>14.65</v>
      </c>
      <c r="J46" s="121" t="s">
        <v>221</v>
      </c>
      <c r="K46" s="111" t="s">
        <v>183</v>
      </c>
      <c r="L46" s="121"/>
      <c r="M46" s="111"/>
      <c r="N46" s="111"/>
      <c r="O46" s="112"/>
      <c r="P46" s="113">
        <f t="shared" si="0"/>
        <v>-1.6500000000000004</v>
      </c>
      <c r="Q46" s="114" t="str">
        <f t="shared" si="1"/>
        <v>사</v>
      </c>
      <c r="R46" s="115" t="str">
        <f t="shared" si="2"/>
        <v>사산사</v>
      </c>
      <c r="S46" s="115" t="str">
        <f t="shared" si="3"/>
        <v>OK</v>
      </c>
      <c r="T46" s="116">
        <v>16800</v>
      </c>
      <c r="U46" s="117">
        <f t="shared" si="4"/>
        <v>13</v>
      </c>
      <c r="V46" s="118">
        <f t="shared" si="6"/>
        <v>1092000</v>
      </c>
      <c r="W46" s="118">
        <f t="shared" si="7"/>
        <v>655200</v>
      </c>
      <c r="Y46" s="120"/>
    </row>
    <row r="47" spans="1:25" s="119" customFormat="1" ht="27" customHeight="1">
      <c r="A47" s="104">
        <f t="shared" si="8"/>
        <v>45</v>
      </c>
      <c r="B47" s="105" t="s">
        <v>19</v>
      </c>
      <c r="C47" s="105" t="s">
        <v>20</v>
      </c>
      <c r="D47" s="105" t="s">
        <v>21</v>
      </c>
      <c r="E47" s="106" t="s">
        <v>243</v>
      </c>
      <c r="F47" s="106" t="s">
        <v>59</v>
      </c>
      <c r="G47" s="107">
        <v>660</v>
      </c>
      <c r="H47" s="108">
        <v>2</v>
      </c>
      <c r="I47" s="109">
        <v>2.74</v>
      </c>
      <c r="J47" s="121" t="s">
        <v>221</v>
      </c>
      <c r="K47" s="111" t="s">
        <v>183</v>
      </c>
      <c r="L47" s="121"/>
      <c r="M47" s="111"/>
      <c r="N47" s="111"/>
      <c r="O47" s="112"/>
      <c r="P47" s="113">
        <f t="shared" si="0"/>
        <v>-0.74000000000000021</v>
      </c>
      <c r="Q47" s="114" t="str">
        <f t="shared" si="1"/>
        <v>사</v>
      </c>
      <c r="R47" s="115" t="str">
        <f t="shared" si="2"/>
        <v>사산사</v>
      </c>
      <c r="S47" s="115" t="str">
        <f t="shared" si="3"/>
        <v>OK</v>
      </c>
      <c r="T47" s="116">
        <v>20900</v>
      </c>
      <c r="U47" s="117">
        <f t="shared" si="4"/>
        <v>2</v>
      </c>
      <c r="V47" s="118">
        <f t="shared" si="6"/>
        <v>209000</v>
      </c>
      <c r="W47" s="118">
        <f t="shared" si="7"/>
        <v>125400</v>
      </c>
      <c r="Y47" s="120"/>
    </row>
    <row r="48" spans="1:25" ht="27" customHeight="1">
      <c r="A48" s="49">
        <f t="shared" si="8"/>
        <v>46</v>
      </c>
      <c r="B48" s="6" t="s">
        <v>19</v>
      </c>
      <c r="C48" s="6" t="s">
        <v>20</v>
      </c>
      <c r="D48" s="6" t="s">
        <v>21</v>
      </c>
      <c r="E48" s="7" t="s">
        <v>73</v>
      </c>
      <c r="F48" s="7" t="s">
        <v>23</v>
      </c>
      <c r="G48" s="8">
        <v>1438</v>
      </c>
      <c r="H48" s="50">
        <v>24</v>
      </c>
      <c r="I48" s="9">
        <v>24</v>
      </c>
      <c r="J48" s="10" t="s">
        <v>184</v>
      </c>
      <c r="K48" s="11" t="s">
        <v>173</v>
      </c>
      <c r="L48" s="18"/>
      <c r="M48" s="11"/>
      <c r="N48" s="11"/>
      <c r="O48" s="3"/>
      <c r="P48" s="12">
        <f t="shared" si="0"/>
        <v>0</v>
      </c>
      <c r="Q48" s="13" t="str">
        <f t="shared" si="1"/>
        <v>국</v>
      </c>
      <c r="R48" s="14" t="str">
        <f t="shared" si="2"/>
        <v>사산국</v>
      </c>
      <c r="S48" s="14" t="str">
        <f t="shared" si="3"/>
        <v>OK</v>
      </c>
      <c r="T48" s="15">
        <v>8580</v>
      </c>
      <c r="U48" s="16">
        <f t="shared" si="4"/>
        <v>24</v>
      </c>
      <c r="V48" s="17">
        <f t="shared" si="6"/>
        <v>0</v>
      </c>
      <c r="W48" s="17">
        <f t="shared" si="7"/>
        <v>0</v>
      </c>
      <c r="Y48" s="64"/>
    </row>
    <row r="49" spans="1:25" ht="27" customHeight="1">
      <c r="A49" s="49">
        <f t="shared" si="8"/>
        <v>47</v>
      </c>
      <c r="B49" s="6" t="s">
        <v>19</v>
      </c>
      <c r="C49" s="6" t="s">
        <v>20</v>
      </c>
      <c r="D49" s="6" t="s">
        <v>21</v>
      </c>
      <c r="E49" s="21" t="s">
        <v>161</v>
      </c>
      <c r="F49" s="2" t="s">
        <v>160</v>
      </c>
      <c r="G49" s="53">
        <v>11381</v>
      </c>
      <c r="H49" s="51">
        <v>190</v>
      </c>
      <c r="I49" s="29">
        <v>190.36</v>
      </c>
      <c r="J49" s="10" t="s">
        <v>166</v>
      </c>
      <c r="K49" s="11" t="s">
        <v>173</v>
      </c>
      <c r="L49" s="18"/>
      <c r="M49" s="11"/>
      <c r="N49" s="11"/>
      <c r="O49" s="3"/>
      <c r="P49" s="12">
        <f t="shared" si="0"/>
        <v>-0.36000000000001364</v>
      </c>
      <c r="Q49" s="13" t="str">
        <f t="shared" si="1"/>
        <v>국</v>
      </c>
      <c r="R49" s="14" t="str">
        <f t="shared" si="2"/>
        <v>사산국</v>
      </c>
      <c r="S49" s="14" t="str">
        <f t="shared" si="3"/>
        <v>OK</v>
      </c>
      <c r="T49" s="15">
        <v>4450</v>
      </c>
      <c r="U49" s="16">
        <f t="shared" si="4"/>
        <v>190</v>
      </c>
      <c r="V49" s="17">
        <f t="shared" si="6"/>
        <v>0</v>
      </c>
      <c r="W49" s="17">
        <f t="shared" si="7"/>
        <v>0</v>
      </c>
      <c r="Y49" s="64"/>
    </row>
    <row r="50" spans="1:25" s="119" customFormat="1" ht="27" customHeight="1">
      <c r="A50" s="104">
        <f t="shared" si="8"/>
        <v>48</v>
      </c>
      <c r="B50" s="105" t="s">
        <v>19</v>
      </c>
      <c r="C50" s="105" t="s">
        <v>20</v>
      </c>
      <c r="D50" s="105" t="s">
        <v>21</v>
      </c>
      <c r="E50" s="106" t="s">
        <v>74</v>
      </c>
      <c r="F50" s="106" t="s">
        <v>23</v>
      </c>
      <c r="G50" s="107">
        <v>3944</v>
      </c>
      <c r="H50" s="108">
        <v>109</v>
      </c>
      <c r="I50" s="109">
        <v>109.77</v>
      </c>
      <c r="J50" s="110" t="s">
        <v>166</v>
      </c>
      <c r="K50" s="111" t="s">
        <v>173</v>
      </c>
      <c r="L50" s="121"/>
      <c r="M50" s="111"/>
      <c r="N50" s="111"/>
      <c r="O50" s="112" t="s">
        <v>217</v>
      </c>
      <c r="P50" s="113">
        <f t="shared" si="0"/>
        <v>-0.76999999999999602</v>
      </c>
      <c r="Q50" s="114" t="str">
        <f t="shared" si="1"/>
        <v>국</v>
      </c>
      <c r="R50" s="115" t="str">
        <f t="shared" si="2"/>
        <v>사산국</v>
      </c>
      <c r="S50" s="115" t="str">
        <f t="shared" si="3"/>
        <v>OK</v>
      </c>
      <c r="T50" s="123">
        <v>5610</v>
      </c>
      <c r="U50" s="117">
        <f t="shared" si="4"/>
        <v>109</v>
      </c>
      <c r="V50" s="118">
        <f t="shared" si="6"/>
        <v>0</v>
      </c>
      <c r="W50" s="118">
        <f t="shared" si="7"/>
        <v>0</v>
      </c>
      <c r="Y50" s="124"/>
    </row>
    <row r="51" spans="1:25" s="119" customFormat="1" ht="27" customHeight="1">
      <c r="A51" s="104">
        <f t="shared" si="8"/>
        <v>49</v>
      </c>
      <c r="B51" s="105" t="s">
        <v>19</v>
      </c>
      <c r="C51" s="105" t="s">
        <v>20</v>
      </c>
      <c r="D51" s="105" t="s">
        <v>21</v>
      </c>
      <c r="E51" s="106" t="s">
        <v>75</v>
      </c>
      <c r="F51" s="106" t="s">
        <v>66</v>
      </c>
      <c r="G51" s="107">
        <v>71</v>
      </c>
      <c r="H51" s="108">
        <v>71</v>
      </c>
      <c r="I51" s="109">
        <v>68.790000000000006</v>
      </c>
      <c r="J51" s="121" t="s">
        <v>185</v>
      </c>
      <c r="K51" s="111" t="s">
        <v>186</v>
      </c>
      <c r="L51" s="121"/>
      <c r="M51" s="111"/>
      <c r="N51" s="111"/>
      <c r="O51" s="112"/>
      <c r="P51" s="113">
        <f t="shared" si="0"/>
        <v>2.2099999999999937</v>
      </c>
      <c r="Q51" s="114" t="str">
        <f t="shared" si="1"/>
        <v>사</v>
      </c>
      <c r="R51" s="115" t="str">
        <f t="shared" si="2"/>
        <v>사산사</v>
      </c>
      <c r="S51" s="115" t="str">
        <f t="shared" si="3"/>
        <v>O</v>
      </c>
      <c r="T51" s="123">
        <v>12800</v>
      </c>
      <c r="U51" s="117">
        <f t="shared" si="4"/>
        <v>71</v>
      </c>
      <c r="V51" s="118">
        <f t="shared" si="6"/>
        <v>4544000</v>
      </c>
      <c r="W51" s="118">
        <f t="shared" si="7"/>
        <v>2726400</v>
      </c>
      <c r="Y51" s="124"/>
    </row>
    <row r="52" spans="1:25" s="119" customFormat="1" ht="27" customHeight="1">
      <c r="A52" s="104">
        <f t="shared" si="8"/>
        <v>50</v>
      </c>
      <c r="B52" s="105" t="s">
        <v>19</v>
      </c>
      <c r="C52" s="105" t="s">
        <v>20</v>
      </c>
      <c r="D52" s="105" t="s">
        <v>21</v>
      </c>
      <c r="E52" s="106" t="s">
        <v>76</v>
      </c>
      <c r="F52" s="106" t="s">
        <v>23</v>
      </c>
      <c r="G52" s="107">
        <v>8</v>
      </c>
      <c r="H52" s="108">
        <v>8</v>
      </c>
      <c r="I52" s="109">
        <v>9.75</v>
      </c>
      <c r="J52" s="121" t="s">
        <v>170</v>
      </c>
      <c r="K52" s="111" t="s">
        <v>173</v>
      </c>
      <c r="L52" s="121"/>
      <c r="M52" s="111"/>
      <c r="N52" s="111"/>
      <c r="O52" s="112"/>
      <c r="P52" s="113">
        <f t="shared" si="0"/>
        <v>-1.75</v>
      </c>
      <c r="Q52" s="114" t="str">
        <f t="shared" si="1"/>
        <v>국</v>
      </c>
      <c r="R52" s="115" t="str">
        <f t="shared" si="2"/>
        <v>사산국</v>
      </c>
      <c r="S52" s="115" t="str">
        <f t="shared" si="3"/>
        <v>O</v>
      </c>
      <c r="T52" s="116">
        <v>4450</v>
      </c>
      <c r="U52" s="117">
        <f t="shared" si="4"/>
        <v>8</v>
      </c>
      <c r="V52" s="118">
        <f t="shared" si="6"/>
        <v>0</v>
      </c>
      <c r="W52" s="118">
        <f t="shared" si="7"/>
        <v>0</v>
      </c>
      <c r="Y52" s="120"/>
    </row>
    <row r="53" spans="1:25" s="119" customFormat="1" ht="27" customHeight="1">
      <c r="A53" s="104">
        <f t="shared" si="8"/>
        <v>51</v>
      </c>
      <c r="B53" s="105" t="s">
        <v>19</v>
      </c>
      <c r="C53" s="105" t="s">
        <v>20</v>
      </c>
      <c r="D53" s="105" t="s">
        <v>21</v>
      </c>
      <c r="E53" s="106" t="s">
        <v>77</v>
      </c>
      <c r="F53" s="106" t="s">
        <v>23</v>
      </c>
      <c r="G53" s="107">
        <v>96</v>
      </c>
      <c r="H53" s="108">
        <v>96</v>
      </c>
      <c r="I53" s="109">
        <v>96.63</v>
      </c>
      <c r="J53" s="121" t="s">
        <v>187</v>
      </c>
      <c r="K53" s="112" t="s">
        <v>188</v>
      </c>
      <c r="L53" s="121"/>
      <c r="M53" s="111"/>
      <c r="N53" s="111"/>
      <c r="O53" s="112"/>
      <c r="P53" s="113">
        <f t="shared" si="0"/>
        <v>-0.62999999999999545</v>
      </c>
      <c r="Q53" s="114" t="str">
        <f t="shared" si="1"/>
        <v>사</v>
      </c>
      <c r="R53" s="115" t="str">
        <f t="shared" si="2"/>
        <v>사산사</v>
      </c>
      <c r="S53" s="115" t="str">
        <f t="shared" si="3"/>
        <v>O</v>
      </c>
      <c r="T53" s="116">
        <v>4450</v>
      </c>
      <c r="U53" s="117">
        <f t="shared" si="4"/>
        <v>96</v>
      </c>
      <c r="V53" s="118">
        <f t="shared" si="6"/>
        <v>2136000</v>
      </c>
      <c r="W53" s="118">
        <f t="shared" si="7"/>
        <v>1281600</v>
      </c>
      <c r="Y53" s="120"/>
    </row>
    <row r="54" spans="1:25" s="119" customFormat="1" ht="27" customHeight="1">
      <c r="A54" s="104">
        <f t="shared" si="8"/>
        <v>52</v>
      </c>
      <c r="B54" s="105" t="s">
        <v>19</v>
      </c>
      <c r="C54" s="105" t="s">
        <v>20</v>
      </c>
      <c r="D54" s="105" t="s">
        <v>21</v>
      </c>
      <c r="E54" s="106" t="s">
        <v>244</v>
      </c>
      <c r="F54" s="106" t="s">
        <v>66</v>
      </c>
      <c r="G54" s="107">
        <v>964</v>
      </c>
      <c r="H54" s="108">
        <v>29</v>
      </c>
      <c r="I54" s="109">
        <v>27.23</v>
      </c>
      <c r="J54" s="121" t="s">
        <v>189</v>
      </c>
      <c r="K54" s="111" t="s">
        <v>190</v>
      </c>
      <c r="L54" s="121"/>
      <c r="M54" s="111"/>
      <c r="N54" s="111"/>
      <c r="O54" s="112"/>
      <c r="P54" s="113">
        <f t="shared" si="0"/>
        <v>1.7699999999999996</v>
      </c>
      <c r="Q54" s="114" t="str">
        <f t="shared" si="1"/>
        <v>사</v>
      </c>
      <c r="R54" s="115" t="str">
        <f t="shared" si="2"/>
        <v>사산사</v>
      </c>
      <c r="S54" s="115" t="str">
        <f t="shared" si="3"/>
        <v>OK</v>
      </c>
      <c r="T54" s="116">
        <v>16000</v>
      </c>
      <c r="U54" s="117">
        <f t="shared" si="4"/>
        <v>29</v>
      </c>
      <c r="V54" s="118">
        <f t="shared" si="6"/>
        <v>2320000</v>
      </c>
      <c r="W54" s="118">
        <f t="shared" si="7"/>
        <v>1392000</v>
      </c>
      <c r="Y54" s="120"/>
    </row>
    <row r="55" spans="1:25" s="119" customFormat="1" ht="27" customHeight="1">
      <c r="A55" s="104">
        <f t="shared" si="8"/>
        <v>53</v>
      </c>
      <c r="B55" s="105" t="s">
        <v>19</v>
      </c>
      <c r="C55" s="105" t="s">
        <v>20</v>
      </c>
      <c r="D55" s="105" t="s">
        <v>21</v>
      </c>
      <c r="E55" s="106" t="s">
        <v>78</v>
      </c>
      <c r="F55" s="106" t="s">
        <v>23</v>
      </c>
      <c r="G55" s="107">
        <v>535</v>
      </c>
      <c r="H55" s="108">
        <v>60</v>
      </c>
      <c r="I55" s="109">
        <v>59.99</v>
      </c>
      <c r="J55" s="121" t="s">
        <v>166</v>
      </c>
      <c r="K55" s="112" t="s">
        <v>173</v>
      </c>
      <c r="L55" s="121"/>
      <c r="M55" s="111"/>
      <c r="N55" s="111"/>
      <c r="O55" s="112" t="s">
        <v>217</v>
      </c>
      <c r="P55" s="113">
        <f t="shared" si="0"/>
        <v>9.9999999999980105E-3</v>
      </c>
      <c r="Q55" s="114" t="str">
        <f t="shared" si="1"/>
        <v>국</v>
      </c>
      <c r="R55" s="115" t="str">
        <f t="shared" si="2"/>
        <v>사산국</v>
      </c>
      <c r="S55" s="115" t="str">
        <f t="shared" si="3"/>
        <v>OK</v>
      </c>
      <c r="T55" s="123">
        <v>4950</v>
      </c>
      <c r="U55" s="117">
        <f t="shared" si="4"/>
        <v>60</v>
      </c>
      <c r="V55" s="118">
        <f t="shared" si="6"/>
        <v>0</v>
      </c>
      <c r="W55" s="118">
        <f t="shared" si="7"/>
        <v>0</v>
      </c>
      <c r="Y55" s="124"/>
    </row>
    <row r="56" spans="1:25" s="119" customFormat="1" ht="27" customHeight="1">
      <c r="A56" s="104">
        <f t="shared" si="8"/>
        <v>54</v>
      </c>
      <c r="B56" s="105" t="s">
        <v>19</v>
      </c>
      <c r="C56" s="105" t="s">
        <v>20</v>
      </c>
      <c r="D56" s="105" t="s">
        <v>21</v>
      </c>
      <c r="E56" s="106" t="s">
        <v>79</v>
      </c>
      <c r="F56" s="106" t="s">
        <v>23</v>
      </c>
      <c r="G56" s="107">
        <v>53</v>
      </c>
      <c r="H56" s="108">
        <v>53</v>
      </c>
      <c r="I56" s="109">
        <v>53.5</v>
      </c>
      <c r="J56" s="110" t="s">
        <v>166</v>
      </c>
      <c r="K56" s="112" t="s">
        <v>173</v>
      </c>
      <c r="L56" s="121"/>
      <c r="M56" s="111"/>
      <c r="N56" s="111"/>
      <c r="O56" s="112"/>
      <c r="P56" s="113">
        <f t="shared" si="0"/>
        <v>-0.5</v>
      </c>
      <c r="Q56" s="114" t="str">
        <f t="shared" si="1"/>
        <v>국</v>
      </c>
      <c r="R56" s="115" t="str">
        <f t="shared" si="2"/>
        <v>사산국</v>
      </c>
      <c r="S56" s="115" t="str">
        <f t="shared" si="3"/>
        <v>O</v>
      </c>
      <c r="T56" s="116">
        <v>4950</v>
      </c>
      <c r="U56" s="117">
        <f t="shared" si="4"/>
        <v>53</v>
      </c>
      <c r="V56" s="118">
        <f t="shared" si="6"/>
        <v>0</v>
      </c>
      <c r="W56" s="118">
        <f t="shared" si="7"/>
        <v>0</v>
      </c>
      <c r="Y56" s="120"/>
    </row>
    <row r="57" spans="1:25" ht="27" customHeight="1">
      <c r="A57" s="49">
        <f t="shared" si="8"/>
        <v>55</v>
      </c>
      <c r="B57" s="6" t="s">
        <v>19</v>
      </c>
      <c r="C57" s="6" t="s">
        <v>20</v>
      </c>
      <c r="D57" s="6" t="s">
        <v>21</v>
      </c>
      <c r="E57" s="7" t="s">
        <v>80</v>
      </c>
      <c r="F57" s="7" t="s">
        <v>23</v>
      </c>
      <c r="G57" s="8">
        <v>139</v>
      </c>
      <c r="H57" s="50">
        <v>53</v>
      </c>
      <c r="I57" s="9">
        <v>53.35</v>
      </c>
      <c r="J57" s="10" t="s">
        <v>166</v>
      </c>
      <c r="K57" s="3" t="s">
        <v>173</v>
      </c>
      <c r="L57" s="10"/>
      <c r="M57" s="3"/>
      <c r="N57" s="3"/>
      <c r="O57" s="3"/>
      <c r="P57" s="12">
        <f t="shared" si="0"/>
        <v>-0.35000000000000142</v>
      </c>
      <c r="Q57" s="13" t="str">
        <f t="shared" si="1"/>
        <v>국</v>
      </c>
      <c r="R57" s="14" t="str">
        <f t="shared" si="2"/>
        <v>사산국</v>
      </c>
      <c r="S57" s="14" t="str">
        <f t="shared" si="3"/>
        <v>OK</v>
      </c>
      <c r="T57" s="15">
        <v>4950</v>
      </c>
      <c r="U57" s="16">
        <f t="shared" si="4"/>
        <v>53</v>
      </c>
      <c r="V57" s="17">
        <f t="shared" si="6"/>
        <v>0</v>
      </c>
      <c r="W57" s="17">
        <f t="shared" si="7"/>
        <v>0</v>
      </c>
      <c r="Y57" s="64"/>
    </row>
    <row r="58" spans="1:25" ht="27" customHeight="1">
      <c r="A58" s="49">
        <f t="shared" si="8"/>
        <v>56</v>
      </c>
      <c r="B58" s="6" t="s">
        <v>19</v>
      </c>
      <c r="C58" s="6" t="s">
        <v>20</v>
      </c>
      <c r="D58" s="6" t="s">
        <v>21</v>
      </c>
      <c r="E58" s="7" t="s">
        <v>81</v>
      </c>
      <c r="F58" s="7" t="s">
        <v>23</v>
      </c>
      <c r="G58" s="8">
        <v>398</v>
      </c>
      <c r="H58" s="50">
        <v>57</v>
      </c>
      <c r="I58" s="9">
        <v>56.6</v>
      </c>
      <c r="J58" s="18" t="s">
        <v>166</v>
      </c>
      <c r="K58" s="3" t="s">
        <v>173</v>
      </c>
      <c r="L58" s="18"/>
      <c r="M58" s="3"/>
      <c r="N58" s="3"/>
      <c r="O58" s="3"/>
      <c r="P58" s="12">
        <f t="shared" si="0"/>
        <v>0.39999999999999858</v>
      </c>
      <c r="Q58" s="13" t="str">
        <f t="shared" si="1"/>
        <v>국</v>
      </c>
      <c r="R58" s="14" t="str">
        <f t="shared" si="2"/>
        <v>사산국</v>
      </c>
      <c r="S58" s="14" t="str">
        <f t="shared" si="3"/>
        <v>OK</v>
      </c>
      <c r="T58" s="15">
        <v>4950</v>
      </c>
      <c r="U58" s="16">
        <f t="shared" si="4"/>
        <v>57</v>
      </c>
      <c r="V58" s="17">
        <f t="shared" si="6"/>
        <v>0</v>
      </c>
      <c r="W58" s="17">
        <f t="shared" si="7"/>
        <v>0</v>
      </c>
      <c r="Y58" s="64"/>
    </row>
    <row r="59" spans="1:25" ht="27" customHeight="1">
      <c r="A59" s="49">
        <f t="shared" si="8"/>
        <v>57</v>
      </c>
      <c r="B59" s="6" t="s">
        <v>19</v>
      </c>
      <c r="C59" s="6" t="s">
        <v>20</v>
      </c>
      <c r="D59" s="6" t="s">
        <v>21</v>
      </c>
      <c r="E59" s="7" t="s">
        <v>82</v>
      </c>
      <c r="F59" s="7" t="s">
        <v>23</v>
      </c>
      <c r="G59" s="8">
        <v>202</v>
      </c>
      <c r="H59" s="50">
        <v>131</v>
      </c>
      <c r="I59" s="9">
        <v>130.97999999999999</v>
      </c>
      <c r="J59" s="10" t="s">
        <v>166</v>
      </c>
      <c r="K59" s="19" t="s">
        <v>173</v>
      </c>
      <c r="L59" s="10"/>
      <c r="M59" s="19"/>
      <c r="N59" s="19"/>
      <c r="O59" s="3"/>
      <c r="P59" s="12">
        <f t="shared" si="0"/>
        <v>2.0000000000010232E-2</v>
      </c>
      <c r="Q59" s="13" t="str">
        <f t="shared" si="1"/>
        <v>국</v>
      </c>
      <c r="R59" s="14" t="str">
        <f t="shared" si="2"/>
        <v>사산국</v>
      </c>
      <c r="S59" s="14" t="str">
        <f t="shared" si="3"/>
        <v>OK</v>
      </c>
      <c r="T59" s="15">
        <v>4950</v>
      </c>
      <c r="U59" s="16">
        <f t="shared" si="4"/>
        <v>131</v>
      </c>
      <c r="V59" s="17">
        <f t="shared" si="6"/>
        <v>0</v>
      </c>
      <c r="W59" s="17">
        <f t="shared" si="7"/>
        <v>0</v>
      </c>
      <c r="Y59" s="64"/>
    </row>
    <row r="60" spans="1:25" ht="27" customHeight="1">
      <c r="A60" s="49">
        <f t="shared" si="8"/>
        <v>58</v>
      </c>
      <c r="B60" s="6" t="s">
        <v>19</v>
      </c>
      <c r="C60" s="6" t="s">
        <v>20</v>
      </c>
      <c r="D60" s="6" t="s">
        <v>21</v>
      </c>
      <c r="E60" s="7" t="s">
        <v>83</v>
      </c>
      <c r="F60" s="7" t="s">
        <v>23</v>
      </c>
      <c r="G60" s="8">
        <v>24</v>
      </c>
      <c r="H60" s="50">
        <v>24</v>
      </c>
      <c r="I60" s="9">
        <v>31.49</v>
      </c>
      <c r="J60" s="10" t="s">
        <v>166</v>
      </c>
      <c r="K60" s="11" t="s">
        <v>173</v>
      </c>
      <c r="L60" s="10"/>
      <c r="M60" s="11"/>
      <c r="N60" s="11"/>
      <c r="O60" s="3"/>
      <c r="P60" s="12">
        <f t="shared" si="0"/>
        <v>-7.4899999999999984</v>
      </c>
      <c r="Q60" s="13" t="str">
        <f t="shared" si="1"/>
        <v>국</v>
      </c>
      <c r="R60" s="14" t="str">
        <f t="shared" si="2"/>
        <v>사산국</v>
      </c>
      <c r="S60" s="14" t="str">
        <f t="shared" si="3"/>
        <v>O</v>
      </c>
      <c r="T60" s="15">
        <v>4950</v>
      </c>
      <c r="U60" s="16">
        <f t="shared" si="4"/>
        <v>24</v>
      </c>
      <c r="V60" s="17">
        <f t="shared" si="6"/>
        <v>0</v>
      </c>
      <c r="W60" s="17">
        <f t="shared" si="7"/>
        <v>0</v>
      </c>
      <c r="Y60" s="64"/>
    </row>
    <row r="61" spans="1:25" ht="27" customHeight="1">
      <c r="A61" s="49">
        <f t="shared" si="8"/>
        <v>59</v>
      </c>
      <c r="B61" s="6" t="s">
        <v>19</v>
      </c>
      <c r="C61" s="6" t="s">
        <v>20</v>
      </c>
      <c r="D61" s="6" t="s">
        <v>21</v>
      </c>
      <c r="E61" s="7" t="s">
        <v>84</v>
      </c>
      <c r="F61" s="7" t="s">
        <v>65</v>
      </c>
      <c r="G61" s="8">
        <v>1421</v>
      </c>
      <c r="H61" s="50">
        <v>121</v>
      </c>
      <c r="I61" s="9">
        <v>120.66</v>
      </c>
      <c r="J61" s="10" t="s">
        <v>191</v>
      </c>
      <c r="K61" s="11" t="s">
        <v>173</v>
      </c>
      <c r="L61" s="10"/>
      <c r="M61" s="11"/>
      <c r="N61" s="11"/>
      <c r="O61" s="3"/>
      <c r="P61" s="12">
        <f t="shared" si="0"/>
        <v>0.34000000000000341</v>
      </c>
      <c r="Q61" s="13" t="str">
        <f t="shared" si="1"/>
        <v>국</v>
      </c>
      <c r="R61" s="14" t="str">
        <f t="shared" si="2"/>
        <v>사산국</v>
      </c>
      <c r="S61" s="14" t="str">
        <f t="shared" si="3"/>
        <v>OK</v>
      </c>
      <c r="T61" s="20">
        <v>4450</v>
      </c>
      <c r="U61" s="16">
        <f t="shared" si="4"/>
        <v>121</v>
      </c>
      <c r="V61" s="17">
        <f t="shared" si="6"/>
        <v>0</v>
      </c>
      <c r="W61" s="17">
        <f t="shared" si="7"/>
        <v>0</v>
      </c>
      <c r="Y61" s="96"/>
    </row>
    <row r="62" spans="1:25" ht="27" customHeight="1">
      <c r="A62" s="49">
        <f t="shared" si="8"/>
        <v>60</v>
      </c>
      <c r="B62" s="6" t="s">
        <v>19</v>
      </c>
      <c r="C62" s="6" t="s">
        <v>20</v>
      </c>
      <c r="D62" s="6" t="s">
        <v>21</v>
      </c>
      <c r="E62" s="7" t="s">
        <v>85</v>
      </c>
      <c r="F62" s="7" t="s">
        <v>23</v>
      </c>
      <c r="G62" s="8">
        <v>66</v>
      </c>
      <c r="H62" s="50">
        <v>66</v>
      </c>
      <c r="I62" s="9">
        <v>7.45</v>
      </c>
      <c r="J62" s="10" t="s">
        <v>233</v>
      </c>
      <c r="K62" s="11" t="s">
        <v>192</v>
      </c>
      <c r="L62" s="10"/>
      <c r="M62" s="11"/>
      <c r="N62" s="11"/>
      <c r="O62" s="3"/>
      <c r="P62" s="12">
        <f t="shared" si="0"/>
        <v>58.55</v>
      </c>
      <c r="Q62" s="13" t="str">
        <f t="shared" si="1"/>
        <v>사</v>
      </c>
      <c r="R62" s="14" t="str">
        <f t="shared" si="2"/>
        <v>사산사</v>
      </c>
      <c r="S62" s="14" t="str">
        <f t="shared" si="3"/>
        <v>O</v>
      </c>
      <c r="T62" s="15">
        <v>6270</v>
      </c>
      <c r="U62" s="16">
        <f t="shared" si="4"/>
        <v>66</v>
      </c>
      <c r="V62" s="17">
        <f t="shared" si="6"/>
        <v>2069100</v>
      </c>
      <c r="W62" s="17">
        <f t="shared" si="7"/>
        <v>1241460</v>
      </c>
      <c r="Y62" s="64"/>
    </row>
    <row r="63" spans="1:25" ht="27" customHeight="1">
      <c r="A63" s="49">
        <f t="shared" si="8"/>
        <v>61</v>
      </c>
      <c r="B63" s="6" t="s">
        <v>19</v>
      </c>
      <c r="C63" s="6" t="s">
        <v>20</v>
      </c>
      <c r="D63" s="6" t="s">
        <v>21</v>
      </c>
      <c r="E63" s="7" t="s">
        <v>86</v>
      </c>
      <c r="F63" s="7" t="s">
        <v>87</v>
      </c>
      <c r="G63" s="8">
        <v>11</v>
      </c>
      <c r="H63" s="50">
        <v>11</v>
      </c>
      <c r="I63" s="9">
        <v>8.36</v>
      </c>
      <c r="J63" s="10" t="s">
        <v>193</v>
      </c>
      <c r="K63" s="19" t="s">
        <v>194</v>
      </c>
      <c r="L63" s="10" t="s">
        <v>252</v>
      </c>
      <c r="M63" s="19" t="s">
        <v>258</v>
      </c>
      <c r="N63" s="19" t="s">
        <v>256</v>
      </c>
      <c r="O63" s="3"/>
      <c r="P63" s="12">
        <f t="shared" si="0"/>
        <v>2.6400000000000006</v>
      </c>
      <c r="Q63" s="13" t="str">
        <f t="shared" si="1"/>
        <v>사</v>
      </c>
      <c r="R63" s="14" t="str">
        <f t="shared" si="2"/>
        <v>사산사</v>
      </c>
      <c r="S63" s="14" t="str">
        <f t="shared" si="3"/>
        <v>O</v>
      </c>
      <c r="T63" s="15">
        <v>14400</v>
      </c>
      <c r="U63" s="16">
        <f t="shared" si="4"/>
        <v>11</v>
      </c>
      <c r="V63" s="17">
        <f t="shared" si="6"/>
        <v>792000</v>
      </c>
      <c r="W63" s="17">
        <f t="shared" si="7"/>
        <v>475200</v>
      </c>
      <c r="Y63" s="64"/>
    </row>
    <row r="64" spans="1:25" ht="27" customHeight="1">
      <c r="A64" s="49">
        <f t="shared" si="8"/>
        <v>62</v>
      </c>
      <c r="B64" s="6" t="s">
        <v>19</v>
      </c>
      <c r="C64" s="6" t="s">
        <v>20</v>
      </c>
      <c r="D64" s="6" t="s">
        <v>21</v>
      </c>
      <c r="E64" s="21" t="s">
        <v>162</v>
      </c>
      <c r="F64" s="2" t="s">
        <v>158</v>
      </c>
      <c r="G64" s="53">
        <v>215</v>
      </c>
      <c r="H64" s="51">
        <v>215</v>
      </c>
      <c r="I64" s="29">
        <v>15.79</v>
      </c>
      <c r="J64" s="10" t="s">
        <v>233</v>
      </c>
      <c r="K64" s="11" t="s">
        <v>192</v>
      </c>
      <c r="L64" s="18"/>
      <c r="M64" s="11"/>
      <c r="N64" s="11"/>
      <c r="O64" s="3"/>
      <c r="P64" s="12">
        <f t="shared" si="0"/>
        <v>199.21</v>
      </c>
      <c r="Q64" s="13" t="str">
        <f t="shared" si="1"/>
        <v>사</v>
      </c>
      <c r="R64" s="14" t="str">
        <f t="shared" si="2"/>
        <v>사산사</v>
      </c>
      <c r="S64" s="14" t="str">
        <f t="shared" si="3"/>
        <v>O</v>
      </c>
      <c r="T64" s="15">
        <v>6270</v>
      </c>
      <c r="U64" s="16">
        <f t="shared" si="4"/>
        <v>215</v>
      </c>
      <c r="V64" s="17">
        <f t="shared" si="6"/>
        <v>6740250</v>
      </c>
      <c r="W64" s="17">
        <f t="shared" si="7"/>
        <v>4044150</v>
      </c>
      <c r="Y64" s="64"/>
    </row>
    <row r="65" spans="1:25" ht="27" customHeight="1">
      <c r="A65" s="49">
        <f t="shared" si="8"/>
        <v>63</v>
      </c>
      <c r="B65" s="6" t="s">
        <v>19</v>
      </c>
      <c r="C65" s="6" t="s">
        <v>20</v>
      </c>
      <c r="D65" s="6" t="s">
        <v>21</v>
      </c>
      <c r="E65" s="7" t="s">
        <v>88</v>
      </c>
      <c r="F65" s="7" t="s">
        <v>87</v>
      </c>
      <c r="G65" s="8">
        <v>6</v>
      </c>
      <c r="H65" s="50">
        <v>6</v>
      </c>
      <c r="I65" s="9">
        <v>5.0599999999999996</v>
      </c>
      <c r="J65" s="10" t="s">
        <v>193</v>
      </c>
      <c r="K65" s="11" t="s">
        <v>194</v>
      </c>
      <c r="L65" s="10" t="s">
        <v>253</v>
      </c>
      <c r="M65" s="11" t="s">
        <v>259</v>
      </c>
      <c r="N65" s="11" t="s">
        <v>257</v>
      </c>
      <c r="O65" s="3"/>
      <c r="P65" s="12">
        <f t="shared" ref="P65:P116" si="9">H65-I65</f>
        <v>0.94000000000000039</v>
      </c>
      <c r="Q65" s="13" t="str">
        <f t="shared" ref="Q65:Q116" si="10">IF(K65="국","국","사")</f>
        <v>사</v>
      </c>
      <c r="R65" s="14" t="str">
        <f t="shared" ref="R65:R116" si="11">CONCATENATE(D65,Q65)</f>
        <v>사산사</v>
      </c>
      <c r="S65" s="14" t="str">
        <f t="shared" ref="S65:S116" si="12">IF(G65&gt;H65,"OK",IF(G65=H65,"O",IF(G65&lt;H65,"X")))</f>
        <v>O</v>
      </c>
      <c r="T65" s="15">
        <v>14400</v>
      </c>
      <c r="U65" s="16">
        <f t="shared" ref="U65:U116" si="13">H65</f>
        <v>6</v>
      </c>
      <c r="V65" s="17">
        <f t="shared" si="6"/>
        <v>432000</v>
      </c>
      <c r="W65" s="17">
        <f t="shared" si="7"/>
        <v>259200</v>
      </c>
      <c r="Y65" s="64"/>
    </row>
    <row r="66" spans="1:25" ht="27" customHeight="1">
      <c r="A66" s="5">
        <f t="shared" si="8"/>
        <v>64</v>
      </c>
      <c r="B66" s="6" t="s">
        <v>19</v>
      </c>
      <c r="C66" s="6" t="s">
        <v>20</v>
      </c>
      <c r="D66" s="6" t="s">
        <v>21</v>
      </c>
      <c r="E66" s="7" t="s">
        <v>89</v>
      </c>
      <c r="F66" s="7" t="s">
        <v>87</v>
      </c>
      <c r="G66" s="8">
        <v>17</v>
      </c>
      <c r="H66" s="50">
        <v>17</v>
      </c>
      <c r="I66" s="9">
        <v>9.32</v>
      </c>
      <c r="J66" s="10" t="s">
        <v>170</v>
      </c>
      <c r="K66" s="11" t="s">
        <v>173</v>
      </c>
      <c r="L66" s="10"/>
      <c r="M66" s="11"/>
      <c r="N66" s="11"/>
      <c r="O66" s="3"/>
      <c r="P66" s="12">
        <f t="shared" si="9"/>
        <v>7.68</v>
      </c>
      <c r="Q66" s="13" t="str">
        <f t="shared" si="10"/>
        <v>국</v>
      </c>
      <c r="R66" s="14" t="str">
        <f t="shared" si="11"/>
        <v>사산국</v>
      </c>
      <c r="S66" s="14" t="str">
        <f t="shared" si="12"/>
        <v>O</v>
      </c>
      <c r="T66" s="15">
        <v>12300</v>
      </c>
      <c r="U66" s="16">
        <f t="shared" si="13"/>
        <v>17</v>
      </c>
      <c r="V66" s="17">
        <f t="shared" ref="V66:V116" si="14">IF(Q66="국",0,T66)*5*U66</f>
        <v>0</v>
      </c>
      <c r="W66" s="17">
        <f t="shared" ref="W66:W116" si="15">(IF(Q66="국",0,T66)*3*U66)</f>
        <v>0</v>
      </c>
      <c r="Y66" s="64"/>
    </row>
    <row r="67" spans="1:25" s="102" customFormat="1" ht="27" customHeight="1">
      <c r="A67" s="103">
        <f>A66+1</f>
        <v>65</v>
      </c>
      <c r="B67" s="6" t="s">
        <v>19</v>
      </c>
      <c r="C67" s="6" t="s">
        <v>20</v>
      </c>
      <c r="D67" s="6" t="s">
        <v>21</v>
      </c>
      <c r="E67" s="7" t="s">
        <v>245</v>
      </c>
      <c r="F67" s="7" t="s">
        <v>87</v>
      </c>
      <c r="G67" s="8">
        <v>512</v>
      </c>
      <c r="H67" s="50">
        <v>263</v>
      </c>
      <c r="I67" s="9">
        <v>261.85000000000002</v>
      </c>
      <c r="J67" s="10" t="s">
        <v>195</v>
      </c>
      <c r="K67" s="11" t="s">
        <v>196</v>
      </c>
      <c r="L67" s="10"/>
      <c r="M67" s="11"/>
      <c r="N67" s="11"/>
      <c r="O67" s="3"/>
      <c r="P67" s="12">
        <f t="shared" si="9"/>
        <v>1.1499999999999773</v>
      </c>
      <c r="Q67" s="13" t="str">
        <f t="shared" si="10"/>
        <v>사</v>
      </c>
      <c r="R67" s="14" t="str">
        <f t="shared" si="11"/>
        <v>사산사</v>
      </c>
      <c r="S67" s="14" t="str">
        <f t="shared" si="12"/>
        <v>OK</v>
      </c>
      <c r="T67" s="15">
        <v>17400</v>
      </c>
      <c r="U67" s="16">
        <f t="shared" si="13"/>
        <v>263</v>
      </c>
      <c r="V67" s="17">
        <f t="shared" si="14"/>
        <v>22881000</v>
      </c>
      <c r="W67" s="17">
        <f t="shared" si="15"/>
        <v>13728600</v>
      </c>
      <c r="Y67" s="64"/>
    </row>
    <row r="68" spans="1:25" ht="27" customHeight="1">
      <c r="A68" s="49">
        <f t="shared" ref="A68:A105" si="16">A67+1</f>
        <v>66</v>
      </c>
      <c r="B68" s="6" t="s">
        <v>19</v>
      </c>
      <c r="C68" s="6" t="s">
        <v>20</v>
      </c>
      <c r="D68" s="6" t="s">
        <v>21</v>
      </c>
      <c r="E68" s="7" t="s">
        <v>90</v>
      </c>
      <c r="F68" s="7" t="s">
        <v>87</v>
      </c>
      <c r="G68" s="8">
        <v>8</v>
      </c>
      <c r="H68" s="50">
        <v>8</v>
      </c>
      <c r="I68" s="9">
        <v>18.649999999999999</v>
      </c>
      <c r="J68" s="18" t="s">
        <v>170</v>
      </c>
      <c r="K68" s="11" t="s">
        <v>173</v>
      </c>
      <c r="L68" s="18"/>
      <c r="M68" s="11"/>
      <c r="N68" s="11"/>
      <c r="O68" s="3"/>
      <c r="P68" s="12">
        <f t="shared" si="9"/>
        <v>-10.649999999999999</v>
      </c>
      <c r="Q68" s="13" t="str">
        <f t="shared" si="10"/>
        <v>국</v>
      </c>
      <c r="R68" s="14" t="str">
        <f t="shared" si="11"/>
        <v>사산국</v>
      </c>
      <c r="S68" s="14" t="str">
        <f t="shared" si="12"/>
        <v>O</v>
      </c>
      <c r="T68" s="15">
        <v>12000</v>
      </c>
      <c r="U68" s="16">
        <f t="shared" si="13"/>
        <v>8</v>
      </c>
      <c r="V68" s="17">
        <f t="shared" si="14"/>
        <v>0</v>
      </c>
      <c r="W68" s="17">
        <f t="shared" si="15"/>
        <v>0</v>
      </c>
      <c r="Y68" s="64"/>
    </row>
    <row r="69" spans="1:25" s="102" customFormat="1" ht="27" customHeight="1">
      <c r="A69" s="103">
        <f t="shared" si="16"/>
        <v>67</v>
      </c>
      <c r="B69" s="6" t="s">
        <v>24</v>
      </c>
      <c r="C69" s="6" t="s">
        <v>25</v>
      </c>
      <c r="D69" s="6" t="s">
        <v>26</v>
      </c>
      <c r="E69" s="7" t="s">
        <v>246</v>
      </c>
      <c r="F69" s="7" t="s">
        <v>87</v>
      </c>
      <c r="G69" s="8">
        <v>159</v>
      </c>
      <c r="H69" s="50">
        <v>51</v>
      </c>
      <c r="I69" s="9">
        <v>47.54</v>
      </c>
      <c r="J69" s="10" t="s">
        <v>254</v>
      </c>
      <c r="K69" s="30" t="s">
        <v>255</v>
      </c>
      <c r="L69" s="10" t="s">
        <v>222</v>
      </c>
      <c r="M69" s="30" t="s">
        <v>261</v>
      </c>
      <c r="N69" s="30" t="s">
        <v>260</v>
      </c>
      <c r="O69" s="3"/>
      <c r="P69" s="12">
        <f t="shared" si="9"/>
        <v>3.4600000000000009</v>
      </c>
      <c r="Q69" s="13" t="str">
        <f t="shared" si="10"/>
        <v>사</v>
      </c>
      <c r="R69" s="14" t="str">
        <f t="shared" si="11"/>
        <v>사산사</v>
      </c>
      <c r="S69" s="14" t="str">
        <f t="shared" si="12"/>
        <v>OK</v>
      </c>
      <c r="T69" s="15">
        <v>25600</v>
      </c>
      <c r="U69" s="16">
        <f t="shared" si="13"/>
        <v>51</v>
      </c>
      <c r="V69" s="17">
        <f t="shared" si="14"/>
        <v>6528000</v>
      </c>
      <c r="W69" s="17">
        <f t="shared" si="15"/>
        <v>3916800</v>
      </c>
      <c r="Y69" s="64"/>
    </row>
    <row r="70" spans="1:25" s="119" customFormat="1" ht="27" customHeight="1">
      <c r="A70" s="104">
        <f t="shared" si="16"/>
        <v>68</v>
      </c>
      <c r="B70" s="105" t="s">
        <v>24</v>
      </c>
      <c r="C70" s="105" t="s">
        <v>25</v>
      </c>
      <c r="D70" s="105" t="s">
        <v>26</v>
      </c>
      <c r="E70" s="106" t="s">
        <v>91</v>
      </c>
      <c r="F70" s="106" t="s">
        <v>65</v>
      </c>
      <c r="G70" s="107">
        <v>50</v>
      </c>
      <c r="H70" s="108">
        <v>15</v>
      </c>
      <c r="I70" s="109">
        <v>15.2</v>
      </c>
      <c r="J70" s="110" t="s">
        <v>166</v>
      </c>
      <c r="K70" s="112" t="s">
        <v>173</v>
      </c>
      <c r="L70" s="110"/>
      <c r="M70" s="112"/>
      <c r="N70" s="112"/>
      <c r="O70" s="112"/>
      <c r="P70" s="113">
        <f t="shared" si="9"/>
        <v>-0.19999999999999929</v>
      </c>
      <c r="Q70" s="114" t="str">
        <f t="shared" si="10"/>
        <v>국</v>
      </c>
      <c r="R70" s="115" t="str">
        <f t="shared" si="11"/>
        <v>사산국</v>
      </c>
      <c r="S70" s="115" t="str">
        <f t="shared" si="12"/>
        <v>OK</v>
      </c>
      <c r="T70" s="116">
        <v>4450</v>
      </c>
      <c r="U70" s="117">
        <f t="shared" si="13"/>
        <v>15</v>
      </c>
      <c r="V70" s="118">
        <f t="shared" si="14"/>
        <v>0</v>
      </c>
      <c r="W70" s="118">
        <f t="shared" si="15"/>
        <v>0</v>
      </c>
      <c r="Y70" s="120"/>
    </row>
    <row r="71" spans="1:25" s="119" customFormat="1" ht="27" customHeight="1">
      <c r="A71" s="104">
        <f t="shared" si="16"/>
        <v>69</v>
      </c>
      <c r="B71" s="105" t="s">
        <v>24</v>
      </c>
      <c r="C71" s="105" t="s">
        <v>25</v>
      </c>
      <c r="D71" s="105" t="s">
        <v>26</v>
      </c>
      <c r="E71" s="106" t="s">
        <v>92</v>
      </c>
      <c r="F71" s="106" t="s">
        <v>66</v>
      </c>
      <c r="G71" s="107">
        <v>180</v>
      </c>
      <c r="H71" s="108">
        <v>19</v>
      </c>
      <c r="I71" s="109">
        <v>19.09</v>
      </c>
      <c r="J71" s="110" t="s">
        <v>170</v>
      </c>
      <c r="K71" s="112" t="s">
        <v>173</v>
      </c>
      <c r="L71" s="110"/>
      <c r="M71" s="112"/>
      <c r="N71" s="112"/>
      <c r="O71" s="112" t="s">
        <v>218</v>
      </c>
      <c r="P71" s="113">
        <f t="shared" si="9"/>
        <v>-8.9999999999999858E-2</v>
      </c>
      <c r="Q71" s="114" t="str">
        <f t="shared" si="10"/>
        <v>국</v>
      </c>
      <c r="R71" s="115" t="str">
        <f t="shared" si="11"/>
        <v>사산국</v>
      </c>
      <c r="S71" s="115" t="str">
        <f t="shared" si="12"/>
        <v>OK</v>
      </c>
      <c r="T71" s="116">
        <v>4450</v>
      </c>
      <c r="U71" s="117">
        <f t="shared" si="13"/>
        <v>19</v>
      </c>
      <c r="V71" s="118">
        <f t="shared" si="14"/>
        <v>0</v>
      </c>
      <c r="W71" s="118">
        <f t="shared" si="15"/>
        <v>0</v>
      </c>
      <c r="Y71" s="120"/>
    </row>
    <row r="72" spans="1:25" s="119" customFormat="1" ht="27" customHeight="1">
      <c r="A72" s="104">
        <f t="shared" si="16"/>
        <v>70</v>
      </c>
      <c r="B72" s="105" t="s">
        <v>24</v>
      </c>
      <c r="C72" s="105" t="s">
        <v>25</v>
      </c>
      <c r="D72" s="105" t="s">
        <v>26</v>
      </c>
      <c r="E72" s="106" t="s">
        <v>247</v>
      </c>
      <c r="F72" s="106" t="s">
        <v>66</v>
      </c>
      <c r="G72" s="107">
        <v>281</v>
      </c>
      <c r="H72" s="108">
        <v>31</v>
      </c>
      <c r="I72" s="109">
        <v>29.32</v>
      </c>
      <c r="J72" s="110" t="s">
        <v>223</v>
      </c>
      <c r="K72" s="112" t="s">
        <v>197</v>
      </c>
      <c r="L72" s="110"/>
      <c r="M72" s="112"/>
      <c r="N72" s="112"/>
      <c r="O72" s="112"/>
      <c r="P72" s="113">
        <f t="shared" si="9"/>
        <v>1.6799999999999997</v>
      </c>
      <c r="Q72" s="114" t="str">
        <f t="shared" si="10"/>
        <v>사</v>
      </c>
      <c r="R72" s="115" t="str">
        <f t="shared" si="11"/>
        <v>사산사</v>
      </c>
      <c r="S72" s="115" t="str">
        <f t="shared" si="12"/>
        <v>OK</v>
      </c>
      <c r="T72" s="116">
        <v>14000</v>
      </c>
      <c r="U72" s="117">
        <f t="shared" si="13"/>
        <v>31</v>
      </c>
      <c r="V72" s="118">
        <f t="shared" si="14"/>
        <v>2170000</v>
      </c>
      <c r="W72" s="118">
        <f t="shared" si="15"/>
        <v>1302000</v>
      </c>
      <c r="Y72" s="120"/>
    </row>
    <row r="73" spans="1:25" s="119" customFormat="1" ht="27" customHeight="1">
      <c r="A73" s="104">
        <f t="shared" si="16"/>
        <v>71</v>
      </c>
      <c r="B73" s="105" t="s">
        <v>24</v>
      </c>
      <c r="C73" s="105" t="s">
        <v>25</v>
      </c>
      <c r="D73" s="105" t="s">
        <v>26</v>
      </c>
      <c r="E73" s="106" t="s">
        <v>93</v>
      </c>
      <c r="F73" s="106" t="s">
        <v>31</v>
      </c>
      <c r="G73" s="107">
        <v>28</v>
      </c>
      <c r="H73" s="108">
        <v>28</v>
      </c>
      <c r="I73" s="109">
        <v>28.24</v>
      </c>
      <c r="J73" s="121" t="s">
        <v>170</v>
      </c>
      <c r="K73" s="111" t="s">
        <v>173</v>
      </c>
      <c r="L73" s="121"/>
      <c r="M73" s="111"/>
      <c r="N73" s="111"/>
      <c r="O73" s="112"/>
      <c r="P73" s="113">
        <f t="shared" si="9"/>
        <v>-0.23999999999999844</v>
      </c>
      <c r="Q73" s="114" t="str">
        <f t="shared" si="10"/>
        <v>국</v>
      </c>
      <c r="R73" s="115" t="str">
        <f t="shared" si="11"/>
        <v>사산국</v>
      </c>
      <c r="S73" s="115" t="str">
        <f t="shared" si="12"/>
        <v>O</v>
      </c>
      <c r="T73" s="116">
        <v>5280</v>
      </c>
      <c r="U73" s="117">
        <f t="shared" si="13"/>
        <v>28</v>
      </c>
      <c r="V73" s="118">
        <f t="shared" si="14"/>
        <v>0</v>
      </c>
      <c r="W73" s="118">
        <f t="shared" si="15"/>
        <v>0</v>
      </c>
      <c r="Y73" s="120"/>
    </row>
    <row r="74" spans="1:25" s="119" customFormat="1" ht="27" customHeight="1">
      <c r="A74" s="104">
        <f t="shared" si="16"/>
        <v>72</v>
      </c>
      <c r="B74" s="105" t="s">
        <v>24</v>
      </c>
      <c r="C74" s="105" t="s">
        <v>25</v>
      </c>
      <c r="D74" s="105" t="s">
        <v>26</v>
      </c>
      <c r="E74" s="106" t="s">
        <v>94</v>
      </c>
      <c r="F74" s="106" t="s">
        <v>31</v>
      </c>
      <c r="G74" s="107">
        <v>45</v>
      </c>
      <c r="H74" s="108">
        <v>12</v>
      </c>
      <c r="I74" s="109">
        <v>12.38</v>
      </c>
      <c r="J74" s="121" t="s">
        <v>170</v>
      </c>
      <c r="K74" s="111" t="s">
        <v>173</v>
      </c>
      <c r="L74" s="121"/>
      <c r="M74" s="111"/>
      <c r="N74" s="111"/>
      <c r="O74" s="112"/>
      <c r="P74" s="113">
        <f t="shared" si="9"/>
        <v>-0.38000000000000078</v>
      </c>
      <c r="Q74" s="114" t="str">
        <f t="shared" si="10"/>
        <v>국</v>
      </c>
      <c r="R74" s="115" t="str">
        <f t="shared" si="11"/>
        <v>사산국</v>
      </c>
      <c r="S74" s="115" t="str">
        <f t="shared" si="12"/>
        <v>OK</v>
      </c>
      <c r="T74" s="116">
        <v>5280</v>
      </c>
      <c r="U74" s="117">
        <f t="shared" si="13"/>
        <v>12</v>
      </c>
      <c r="V74" s="118">
        <f t="shared" si="14"/>
        <v>0</v>
      </c>
      <c r="W74" s="118">
        <f t="shared" si="15"/>
        <v>0</v>
      </c>
      <c r="Y74" s="120"/>
    </row>
    <row r="75" spans="1:25" s="119" customFormat="1" ht="27" customHeight="1">
      <c r="A75" s="104">
        <f t="shared" si="16"/>
        <v>73</v>
      </c>
      <c r="B75" s="105" t="s">
        <v>24</v>
      </c>
      <c r="C75" s="105" t="s">
        <v>25</v>
      </c>
      <c r="D75" s="105" t="s">
        <v>26</v>
      </c>
      <c r="E75" s="106" t="s">
        <v>95</v>
      </c>
      <c r="F75" s="106" t="s">
        <v>36</v>
      </c>
      <c r="G75" s="107">
        <v>235</v>
      </c>
      <c r="H75" s="108">
        <v>59</v>
      </c>
      <c r="I75" s="109">
        <v>58.78</v>
      </c>
      <c r="J75" s="110" t="s">
        <v>170</v>
      </c>
      <c r="K75" s="111" t="s">
        <v>173</v>
      </c>
      <c r="L75" s="110"/>
      <c r="M75" s="111"/>
      <c r="N75" s="111"/>
      <c r="O75" s="112"/>
      <c r="P75" s="113">
        <f t="shared" si="9"/>
        <v>0.21999999999999886</v>
      </c>
      <c r="Q75" s="114" t="str">
        <f t="shared" si="10"/>
        <v>국</v>
      </c>
      <c r="R75" s="115" t="str">
        <f t="shared" si="11"/>
        <v>사산국</v>
      </c>
      <c r="S75" s="115" t="str">
        <f t="shared" si="12"/>
        <v>OK</v>
      </c>
      <c r="T75" s="116">
        <v>14000</v>
      </c>
      <c r="U75" s="117">
        <f t="shared" si="13"/>
        <v>59</v>
      </c>
      <c r="V75" s="118">
        <f t="shared" si="14"/>
        <v>0</v>
      </c>
      <c r="W75" s="118">
        <f t="shared" si="15"/>
        <v>0</v>
      </c>
      <c r="Y75" s="120"/>
    </row>
    <row r="76" spans="1:25" s="119" customFormat="1" ht="27" customHeight="1">
      <c r="A76" s="104">
        <f t="shared" si="16"/>
        <v>74</v>
      </c>
      <c r="B76" s="105" t="s">
        <v>24</v>
      </c>
      <c r="C76" s="105" t="s">
        <v>25</v>
      </c>
      <c r="D76" s="105" t="s">
        <v>26</v>
      </c>
      <c r="E76" s="106" t="s">
        <v>96</v>
      </c>
      <c r="F76" s="106" t="s">
        <v>31</v>
      </c>
      <c r="G76" s="107">
        <v>244</v>
      </c>
      <c r="H76" s="108">
        <v>5</v>
      </c>
      <c r="I76" s="109">
        <v>4.5999999999999996</v>
      </c>
      <c r="J76" s="110" t="s">
        <v>211</v>
      </c>
      <c r="K76" s="111" t="s">
        <v>173</v>
      </c>
      <c r="L76" s="110"/>
      <c r="M76" s="111"/>
      <c r="N76" s="111"/>
      <c r="O76" s="112" t="s">
        <v>218</v>
      </c>
      <c r="P76" s="113">
        <f t="shared" si="9"/>
        <v>0.40000000000000036</v>
      </c>
      <c r="Q76" s="114" t="str">
        <f t="shared" si="10"/>
        <v>국</v>
      </c>
      <c r="R76" s="115" t="str">
        <f t="shared" si="11"/>
        <v>사산국</v>
      </c>
      <c r="S76" s="115" t="str">
        <f t="shared" si="12"/>
        <v>OK</v>
      </c>
      <c r="T76" s="116">
        <v>5280</v>
      </c>
      <c r="U76" s="117">
        <f t="shared" si="13"/>
        <v>5</v>
      </c>
      <c r="V76" s="118">
        <f t="shared" si="14"/>
        <v>0</v>
      </c>
      <c r="W76" s="118">
        <f t="shared" si="15"/>
        <v>0</v>
      </c>
      <c r="Y76" s="120"/>
    </row>
    <row r="77" spans="1:25" s="119" customFormat="1" ht="27" customHeight="1">
      <c r="A77" s="104">
        <f t="shared" si="16"/>
        <v>75</v>
      </c>
      <c r="B77" s="105" t="s">
        <v>24</v>
      </c>
      <c r="C77" s="105" t="s">
        <v>25</v>
      </c>
      <c r="D77" s="105" t="s">
        <v>26</v>
      </c>
      <c r="E77" s="106" t="s">
        <v>97</v>
      </c>
      <c r="F77" s="106" t="s">
        <v>36</v>
      </c>
      <c r="G77" s="107">
        <v>75</v>
      </c>
      <c r="H77" s="108">
        <v>1</v>
      </c>
      <c r="I77" s="109">
        <v>1.1399999999999999</v>
      </c>
      <c r="J77" s="121" t="s">
        <v>211</v>
      </c>
      <c r="K77" s="111" t="s">
        <v>173</v>
      </c>
      <c r="L77" s="121"/>
      <c r="M77" s="111"/>
      <c r="N77" s="111"/>
      <c r="O77" s="112" t="s">
        <v>218</v>
      </c>
      <c r="P77" s="113">
        <f t="shared" si="9"/>
        <v>-0.1399999999999999</v>
      </c>
      <c r="Q77" s="114" t="str">
        <f t="shared" si="10"/>
        <v>국</v>
      </c>
      <c r="R77" s="115" t="str">
        <f t="shared" si="11"/>
        <v>사산국</v>
      </c>
      <c r="S77" s="115" t="str">
        <f t="shared" si="12"/>
        <v>OK</v>
      </c>
      <c r="T77" s="116">
        <v>5280</v>
      </c>
      <c r="U77" s="117">
        <f t="shared" si="13"/>
        <v>1</v>
      </c>
      <c r="V77" s="118">
        <f t="shared" si="14"/>
        <v>0</v>
      </c>
      <c r="W77" s="118">
        <f t="shared" si="15"/>
        <v>0</v>
      </c>
      <c r="Y77" s="120"/>
    </row>
    <row r="78" spans="1:25" s="119" customFormat="1" ht="27" customHeight="1">
      <c r="A78" s="104">
        <f t="shared" si="16"/>
        <v>76</v>
      </c>
      <c r="B78" s="105" t="s">
        <v>24</v>
      </c>
      <c r="C78" s="105" t="s">
        <v>25</v>
      </c>
      <c r="D78" s="105" t="s">
        <v>26</v>
      </c>
      <c r="E78" s="127" t="s">
        <v>98</v>
      </c>
      <c r="F78" s="128" t="s">
        <v>28</v>
      </c>
      <c r="G78" s="107">
        <v>4</v>
      </c>
      <c r="H78" s="108">
        <v>4</v>
      </c>
      <c r="I78" s="109">
        <v>4.5999999999999996</v>
      </c>
      <c r="J78" s="110" t="s">
        <v>166</v>
      </c>
      <c r="K78" s="111" t="s">
        <v>173</v>
      </c>
      <c r="L78" s="110"/>
      <c r="M78" s="111"/>
      <c r="N78" s="111"/>
      <c r="O78" s="112" t="s">
        <v>218</v>
      </c>
      <c r="P78" s="113">
        <f t="shared" si="9"/>
        <v>-0.59999999999999964</v>
      </c>
      <c r="Q78" s="114" t="str">
        <f t="shared" si="10"/>
        <v>국</v>
      </c>
      <c r="R78" s="115" t="str">
        <f t="shared" si="11"/>
        <v>사산국</v>
      </c>
      <c r="S78" s="115" t="str">
        <f t="shared" si="12"/>
        <v>O</v>
      </c>
      <c r="T78" s="123">
        <v>5280</v>
      </c>
      <c r="U78" s="117">
        <f t="shared" si="13"/>
        <v>4</v>
      </c>
      <c r="V78" s="118">
        <f t="shared" si="14"/>
        <v>0</v>
      </c>
      <c r="W78" s="118">
        <f t="shared" si="15"/>
        <v>0</v>
      </c>
      <c r="Y78" s="124"/>
    </row>
    <row r="79" spans="1:25" s="119" customFormat="1" ht="27" customHeight="1">
      <c r="A79" s="104">
        <f t="shared" si="16"/>
        <v>77</v>
      </c>
      <c r="B79" s="105" t="s">
        <v>24</v>
      </c>
      <c r="C79" s="105" t="s">
        <v>25</v>
      </c>
      <c r="D79" s="105" t="s">
        <v>26</v>
      </c>
      <c r="E79" s="106" t="s">
        <v>99</v>
      </c>
      <c r="F79" s="106" t="s">
        <v>28</v>
      </c>
      <c r="G79" s="107">
        <v>69</v>
      </c>
      <c r="H79" s="108">
        <v>61</v>
      </c>
      <c r="I79" s="109">
        <v>61.1</v>
      </c>
      <c r="J79" s="110" t="s">
        <v>166</v>
      </c>
      <c r="K79" s="122" t="s">
        <v>173</v>
      </c>
      <c r="L79" s="110"/>
      <c r="M79" s="122"/>
      <c r="N79" s="122"/>
      <c r="O79" s="112" t="s">
        <v>218</v>
      </c>
      <c r="P79" s="113">
        <f t="shared" si="9"/>
        <v>-0.10000000000000142</v>
      </c>
      <c r="Q79" s="114" t="str">
        <f t="shared" si="10"/>
        <v>국</v>
      </c>
      <c r="R79" s="115" t="str">
        <f t="shared" si="11"/>
        <v>사산국</v>
      </c>
      <c r="S79" s="115" t="str">
        <f t="shared" si="12"/>
        <v>OK</v>
      </c>
      <c r="T79" s="123">
        <v>5280</v>
      </c>
      <c r="U79" s="117">
        <f t="shared" si="13"/>
        <v>61</v>
      </c>
      <c r="V79" s="118">
        <f t="shared" si="14"/>
        <v>0</v>
      </c>
      <c r="W79" s="118">
        <f t="shared" si="15"/>
        <v>0</v>
      </c>
      <c r="Y79" s="124"/>
    </row>
    <row r="80" spans="1:25" s="119" customFormat="1" ht="27" customHeight="1">
      <c r="A80" s="104">
        <f t="shared" si="16"/>
        <v>78</v>
      </c>
      <c r="B80" s="105" t="s">
        <v>24</v>
      </c>
      <c r="C80" s="105" t="s">
        <v>25</v>
      </c>
      <c r="D80" s="105" t="s">
        <v>26</v>
      </c>
      <c r="E80" s="127" t="s">
        <v>100</v>
      </c>
      <c r="F80" s="128" t="s">
        <v>31</v>
      </c>
      <c r="G80" s="107">
        <v>323</v>
      </c>
      <c r="H80" s="108">
        <v>20</v>
      </c>
      <c r="I80" s="109">
        <v>19.79</v>
      </c>
      <c r="J80" s="110" t="s">
        <v>166</v>
      </c>
      <c r="K80" s="122" t="s">
        <v>173</v>
      </c>
      <c r="L80" s="110"/>
      <c r="M80" s="122"/>
      <c r="N80" s="122"/>
      <c r="O80" s="112" t="s">
        <v>218</v>
      </c>
      <c r="P80" s="113">
        <f t="shared" si="9"/>
        <v>0.21000000000000085</v>
      </c>
      <c r="Q80" s="114" t="str">
        <f t="shared" si="10"/>
        <v>국</v>
      </c>
      <c r="R80" s="115" t="str">
        <f t="shared" si="11"/>
        <v>사산국</v>
      </c>
      <c r="S80" s="115" t="str">
        <f t="shared" si="12"/>
        <v>OK</v>
      </c>
      <c r="T80" s="123"/>
      <c r="U80" s="117">
        <f t="shared" si="13"/>
        <v>20</v>
      </c>
      <c r="V80" s="118">
        <f t="shared" si="14"/>
        <v>0</v>
      </c>
      <c r="W80" s="118">
        <f t="shared" si="15"/>
        <v>0</v>
      </c>
      <c r="Y80" s="124"/>
    </row>
    <row r="81" spans="1:25" s="119" customFormat="1" ht="27" hidden="1" customHeight="1">
      <c r="A81" s="104"/>
      <c r="B81" s="105"/>
      <c r="C81" s="105"/>
      <c r="D81" s="105"/>
      <c r="E81" s="127"/>
      <c r="F81" s="128"/>
      <c r="G81" s="107"/>
      <c r="H81" s="108"/>
      <c r="I81" s="109"/>
      <c r="J81" s="110"/>
      <c r="K81" s="122"/>
      <c r="L81" s="110"/>
      <c r="M81" s="122"/>
      <c r="N81" s="122"/>
      <c r="O81" s="112"/>
      <c r="P81" s="113">
        <f t="shared" si="9"/>
        <v>0</v>
      </c>
      <c r="Q81" s="114" t="str">
        <f t="shared" si="10"/>
        <v>사</v>
      </c>
      <c r="R81" s="115" t="str">
        <f t="shared" si="11"/>
        <v>사</v>
      </c>
      <c r="S81" s="115" t="str">
        <f t="shared" si="12"/>
        <v>O</v>
      </c>
      <c r="T81" s="123">
        <v>891</v>
      </c>
      <c r="U81" s="117">
        <f t="shared" si="13"/>
        <v>0</v>
      </c>
      <c r="V81" s="118"/>
      <c r="W81" s="118"/>
      <c r="Y81" s="124"/>
    </row>
    <row r="82" spans="1:25" s="119" customFormat="1" ht="27" customHeight="1">
      <c r="A82" s="104">
        <f>A80+1</f>
        <v>79</v>
      </c>
      <c r="B82" s="105" t="s">
        <v>24</v>
      </c>
      <c r="C82" s="105" t="s">
        <v>25</v>
      </c>
      <c r="D82" s="105" t="s">
        <v>26</v>
      </c>
      <c r="E82" s="106" t="s">
        <v>101</v>
      </c>
      <c r="F82" s="106" t="s">
        <v>31</v>
      </c>
      <c r="G82" s="107">
        <v>835</v>
      </c>
      <c r="H82" s="108">
        <v>16</v>
      </c>
      <c r="I82" s="109">
        <v>16.34</v>
      </c>
      <c r="J82" s="110" t="s">
        <v>166</v>
      </c>
      <c r="K82" s="122" t="s">
        <v>173</v>
      </c>
      <c r="L82" s="110"/>
      <c r="M82" s="122"/>
      <c r="N82" s="122"/>
      <c r="O82" s="112" t="s">
        <v>218</v>
      </c>
      <c r="P82" s="113">
        <f t="shared" si="9"/>
        <v>-0.33999999999999986</v>
      </c>
      <c r="Q82" s="114" t="str">
        <f t="shared" si="10"/>
        <v>국</v>
      </c>
      <c r="R82" s="115" t="str">
        <f t="shared" si="11"/>
        <v>사산국</v>
      </c>
      <c r="S82" s="115" t="str">
        <f t="shared" si="12"/>
        <v>OK</v>
      </c>
      <c r="T82" s="116">
        <v>5610</v>
      </c>
      <c r="U82" s="117">
        <f t="shared" si="13"/>
        <v>16</v>
      </c>
      <c r="V82" s="118">
        <f t="shared" si="14"/>
        <v>0</v>
      </c>
      <c r="W82" s="118">
        <f t="shared" si="15"/>
        <v>0</v>
      </c>
      <c r="Y82" s="120"/>
    </row>
    <row r="83" spans="1:25" s="119" customFormat="1" ht="27" customHeight="1">
      <c r="A83" s="104">
        <f t="shared" si="16"/>
        <v>80</v>
      </c>
      <c r="B83" s="105" t="s">
        <v>24</v>
      </c>
      <c r="C83" s="105" t="s">
        <v>25</v>
      </c>
      <c r="D83" s="105" t="s">
        <v>26</v>
      </c>
      <c r="E83" s="106" t="s">
        <v>102</v>
      </c>
      <c r="F83" s="106" t="s">
        <v>31</v>
      </c>
      <c r="G83" s="107">
        <v>594</v>
      </c>
      <c r="H83" s="108">
        <v>58</v>
      </c>
      <c r="I83" s="109">
        <v>57.86</v>
      </c>
      <c r="J83" s="110" t="s">
        <v>166</v>
      </c>
      <c r="K83" s="111" t="s">
        <v>173</v>
      </c>
      <c r="L83" s="110"/>
      <c r="M83" s="111"/>
      <c r="N83" s="111"/>
      <c r="O83" s="112" t="s">
        <v>217</v>
      </c>
      <c r="P83" s="113">
        <f t="shared" si="9"/>
        <v>0.14000000000000057</v>
      </c>
      <c r="Q83" s="114" t="str">
        <f t="shared" si="10"/>
        <v>국</v>
      </c>
      <c r="R83" s="115" t="str">
        <f t="shared" si="11"/>
        <v>사산국</v>
      </c>
      <c r="S83" s="115" t="str">
        <f t="shared" si="12"/>
        <v>OK</v>
      </c>
      <c r="T83" s="116">
        <v>5280</v>
      </c>
      <c r="U83" s="117">
        <f t="shared" si="13"/>
        <v>58</v>
      </c>
      <c r="V83" s="118">
        <f t="shared" si="14"/>
        <v>0</v>
      </c>
      <c r="W83" s="118">
        <f t="shared" si="15"/>
        <v>0</v>
      </c>
      <c r="Y83" s="120"/>
    </row>
    <row r="84" spans="1:25" s="119" customFormat="1" ht="27" customHeight="1">
      <c r="A84" s="104">
        <f t="shared" si="16"/>
        <v>81</v>
      </c>
      <c r="B84" s="105" t="s">
        <v>24</v>
      </c>
      <c r="C84" s="105" t="s">
        <v>25</v>
      </c>
      <c r="D84" s="105" t="s">
        <v>26</v>
      </c>
      <c r="E84" s="106" t="s">
        <v>103</v>
      </c>
      <c r="F84" s="106" t="s">
        <v>31</v>
      </c>
      <c r="G84" s="107">
        <v>5</v>
      </c>
      <c r="H84" s="108">
        <v>5</v>
      </c>
      <c r="I84" s="109">
        <v>6.79</v>
      </c>
      <c r="J84" s="110" t="s">
        <v>170</v>
      </c>
      <c r="K84" s="122" t="s">
        <v>173</v>
      </c>
      <c r="L84" s="110"/>
      <c r="M84" s="122"/>
      <c r="N84" s="122"/>
      <c r="O84" s="112"/>
      <c r="P84" s="113">
        <f t="shared" si="9"/>
        <v>-1.79</v>
      </c>
      <c r="Q84" s="114" t="str">
        <f t="shared" si="10"/>
        <v>국</v>
      </c>
      <c r="R84" s="115" t="str">
        <f t="shared" si="11"/>
        <v>사산국</v>
      </c>
      <c r="S84" s="115" t="str">
        <f t="shared" si="12"/>
        <v>O</v>
      </c>
      <c r="T84" s="116">
        <v>5280</v>
      </c>
      <c r="U84" s="117">
        <f t="shared" si="13"/>
        <v>5</v>
      </c>
      <c r="V84" s="118">
        <f t="shared" si="14"/>
        <v>0</v>
      </c>
      <c r="W84" s="118">
        <f t="shared" si="15"/>
        <v>0</v>
      </c>
      <c r="Y84" s="120"/>
    </row>
    <row r="85" spans="1:25" s="119" customFormat="1" ht="27" customHeight="1">
      <c r="A85" s="104">
        <f t="shared" si="16"/>
        <v>82</v>
      </c>
      <c r="B85" s="105" t="s">
        <v>24</v>
      </c>
      <c r="C85" s="105" t="s">
        <v>25</v>
      </c>
      <c r="D85" s="105" t="s">
        <v>26</v>
      </c>
      <c r="E85" s="106" t="s">
        <v>104</v>
      </c>
      <c r="F85" s="106" t="s">
        <v>31</v>
      </c>
      <c r="G85" s="107">
        <v>284</v>
      </c>
      <c r="H85" s="108">
        <v>69</v>
      </c>
      <c r="I85" s="109">
        <v>69.459999999999994</v>
      </c>
      <c r="J85" s="110" t="s">
        <v>166</v>
      </c>
      <c r="K85" s="122" t="s">
        <v>173</v>
      </c>
      <c r="L85" s="110"/>
      <c r="M85" s="122"/>
      <c r="N85" s="122"/>
      <c r="O85" s="112"/>
      <c r="P85" s="113">
        <f t="shared" si="9"/>
        <v>-0.45999999999999375</v>
      </c>
      <c r="Q85" s="114" t="str">
        <f t="shared" si="10"/>
        <v>국</v>
      </c>
      <c r="R85" s="115" t="str">
        <f t="shared" si="11"/>
        <v>사산국</v>
      </c>
      <c r="S85" s="115" t="str">
        <f t="shared" si="12"/>
        <v>OK</v>
      </c>
      <c r="T85" s="116">
        <v>5280</v>
      </c>
      <c r="U85" s="117">
        <f t="shared" si="13"/>
        <v>69</v>
      </c>
      <c r="V85" s="118">
        <f t="shared" si="14"/>
        <v>0</v>
      </c>
      <c r="W85" s="118">
        <f t="shared" si="15"/>
        <v>0</v>
      </c>
      <c r="Y85" s="120"/>
    </row>
    <row r="86" spans="1:25" s="119" customFormat="1" ht="27" customHeight="1">
      <c r="A86" s="104">
        <f t="shared" si="16"/>
        <v>83</v>
      </c>
      <c r="B86" s="105" t="s">
        <v>24</v>
      </c>
      <c r="C86" s="105" t="s">
        <v>25</v>
      </c>
      <c r="D86" s="105" t="s">
        <v>26</v>
      </c>
      <c r="E86" s="106" t="s">
        <v>105</v>
      </c>
      <c r="F86" s="106" t="s">
        <v>28</v>
      </c>
      <c r="G86" s="107">
        <v>52</v>
      </c>
      <c r="H86" s="108">
        <v>52</v>
      </c>
      <c r="I86" s="109">
        <v>53.88</v>
      </c>
      <c r="J86" s="121" t="s">
        <v>166</v>
      </c>
      <c r="K86" s="122" t="s">
        <v>173</v>
      </c>
      <c r="L86" s="121"/>
      <c r="M86" s="122"/>
      <c r="N86" s="122"/>
      <c r="O86" s="112"/>
      <c r="P86" s="113">
        <f t="shared" si="9"/>
        <v>-1.8800000000000026</v>
      </c>
      <c r="Q86" s="114" t="str">
        <f t="shared" si="10"/>
        <v>국</v>
      </c>
      <c r="R86" s="115" t="str">
        <f t="shared" si="11"/>
        <v>사산국</v>
      </c>
      <c r="S86" s="115" t="str">
        <f t="shared" si="12"/>
        <v>O</v>
      </c>
      <c r="T86" s="116">
        <v>5280</v>
      </c>
      <c r="U86" s="117">
        <f t="shared" si="13"/>
        <v>52</v>
      </c>
      <c r="V86" s="118">
        <f t="shared" si="14"/>
        <v>0</v>
      </c>
      <c r="W86" s="118">
        <f t="shared" si="15"/>
        <v>0</v>
      </c>
      <c r="Y86" s="120"/>
    </row>
    <row r="87" spans="1:25" s="119" customFormat="1" ht="27" customHeight="1">
      <c r="A87" s="104">
        <f t="shared" si="16"/>
        <v>84</v>
      </c>
      <c r="B87" s="105" t="s">
        <v>24</v>
      </c>
      <c r="C87" s="105" t="s">
        <v>25</v>
      </c>
      <c r="D87" s="105" t="s">
        <v>26</v>
      </c>
      <c r="E87" s="106" t="s">
        <v>106</v>
      </c>
      <c r="F87" s="106" t="s">
        <v>31</v>
      </c>
      <c r="G87" s="107">
        <v>993</v>
      </c>
      <c r="H87" s="108">
        <v>28</v>
      </c>
      <c r="I87" s="109">
        <v>28.01</v>
      </c>
      <c r="J87" s="110" t="s">
        <v>166</v>
      </c>
      <c r="K87" s="111" t="s">
        <v>173</v>
      </c>
      <c r="L87" s="110"/>
      <c r="M87" s="111"/>
      <c r="N87" s="111"/>
      <c r="O87" s="112"/>
      <c r="P87" s="113">
        <f t="shared" si="9"/>
        <v>-1.0000000000001563E-2</v>
      </c>
      <c r="Q87" s="114" t="str">
        <f t="shared" si="10"/>
        <v>국</v>
      </c>
      <c r="R87" s="115" t="str">
        <f t="shared" si="11"/>
        <v>사산국</v>
      </c>
      <c r="S87" s="115" t="str">
        <f t="shared" si="12"/>
        <v>OK</v>
      </c>
      <c r="T87" s="116">
        <v>5280</v>
      </c>
      <c r="U87" s="117">
        <f t="shared" si="13"/>
        <v>28</v>
      </c>
      <c r="V87" s="118">
        <f t="shared" si="14"/>
        <v>0</v>
      </c>
      <c r="W87" s="118">
        <f t="shared" si="15"/>
        <v>0</v>
      </c>
      <c r="Y87" s="120"/>
    </row>
    <row r="88" spans="1:25" s="119" customFormat="1" ht="27" customHeight="1">
      <c r="A88" s="104">
        <f t="shared" si="16"/>
        <v>85</v>
      </c>
      <c r="B88" s="105" t="s">
        <v>24</v>
      </c>
      <c r="C88" s="105" t="s">
        <v>25</v>
      </c>
      <c r="D88" s="105" t="s">
        <v>26</v>
      </c>
      <c r="E88" s="106" t="s">
        <v>107</v>
      </c>
      <c r="F88" s="106" t="s">
        <v>31</v>
      </c>
      <c r="G88" s="107">
        <v>654</v>
      </c>
      <c r="H88" s="108">
        <v>55</v>
      </c>
      <c r="I88" s="109">
        <v>55.1</v>
      </c>
      <c r="J88" s="110" t="s">
        <v>166</v>
      </c>
      <c r="K88" s="111" t="s">
        <v>173</v>
      </c>
      <c r="L88" s="121"/>
      <c r="M88" s="122"/>
      <c r="N88" s="122"/>
      <c r="O88" s="112"/>
      <c r="P88" s="113">
        <f t="shared" si="9"/>
        <v>-0.10000000000000142</v>
      </c>
      <c r="Q88" s="114" t="str">
        <f t="shared" si="10"/>
        <v>국</v>
      </c>
      <c r="R88" s="115" t="str">
        <f t="shared" si="11"/>
        <v>사산국</v>
      </c>
      <c r="S88" s="115" t="str">
        <f t="shared" si="12"/>
        <v>OK</v>
      </c>
      <c r="T88" s="116">
        <v>5280</v>
      </c>
      <c r="U88" s="117">
        <f t="shared" si="13"/>
        <v>55</v>
      </c>
      <c r="V88" s="118">
        <f t="shared" si="14"/>
        <v>0</v>
      </c>
      <c r="W88" s="118">
        <f t="shared" si="15"/>
        <v>0</v>
      </c>
      <c r="Y88" s="120"/>
    </row>
    <row r="89" spans="1:25" s="119" customFormat="1" ht="27" customHeight="1">
      <c r="A89" s="104">
        <f t="shared" si="16"/>
        <v>86</v>
      </c>
      <c r="B89" s="105" t="s">
        <v>24</v>
      </c>
      <c r="C89" s="105" t="s">
        <v>25</v>
      </c>
      <c r="D89" s="105" t="s">
        <v>26</v>
      </c>
      <c r="E89" s="106" t="s">
        <v>108</v>
      </c>
      <c r="F89" s="106" t="s">
        <v>31</v>
      </c>
      <c r="G89" s="107">
        <v>34</v>
      </c>
      <c r="H89" s="108">
        <v>34</v>
      </c>
      <c r="I89" s="109">
        <v>33.04</v>
      </c>
      <c r="J89" s="110" t="s">
        <v>166</v>
      </c>
      <c r="K89" s="111" t="s">
        <v>173</v>
      </c>
      <c r="L89" s="121"/>
      <c r="M89" s="122"/>
      <c r="N89" s="122"/>
      <c r="O89" s="112"/>
      <c r="P89" s="113">
        <f t="shared" si="9"/>
        <v>0.96000000000000085</v>
      </c>
      <c r="Q89" s="114" t="str">
        <f t="shared" si="10"/>
        <v>국</v>
      </c>
      <c r="R89" s="115" t="str">
        <f t="shared" si="11"/>
        <v>사산국</v>
      </c>
      <c r="S89" s="115" t="str">
        <f t="shared" si="12"/>
        <v>O</v>
      </c>
      <c r="T89" s="116">
        <v>5280</v>
      </c>
      <c r="U89" s="117">
        <f t="shared" si="13"/>
        <v>34</v>
      </c>
      <c r="V89" s="118">
        <f t="shared" si="14"/>
        <v>0</v>
      </c>
      <c r="W89" s="118">
        <f t="shared" si="15"/>
        <v>0</v>
      </c>
      <c r="Y89" s="120"/>
    </row>
    <row r="90" spans="1:25" s="119" customFormat="1" ht="27" customHeight="1">
      <c r="A90" s="104">
        <f t="shared" si="16"/>
        <v>87</v>
      </c>
      <c r="B90" s="105" t="s">
        <v>24</v>
      </c>
      <c r="C90" s="105" t="s">
        <v>25</v>
      </c>
      <c r="D90" s="105" t="s">
        <v>26</v>
      </c>
      <c r="E90" s="106" t="s">
        <v>109</v>
      </c>
      <c r="F90" s="106" t="s">
        <v>28</v>
      </c>
      <c r="G90" s="107">
        <v>311</v>
      </c>
      <c r="H90" s="108">
        <v>42</v>
      </c>
      <c r="I90" s="109">
        <v>42.15</v>
      </c>
      <c r="J90" s="110" t="s">
        <v>166</v>
      </c>
      <c r="K90" s="122" t="s">
        <v>173</v>
      </c>
      <c r="L90" s="110"/>
      <c r="M90" s="122"/>
      <c r="N90" s="122"/>
      <c r="O90" s="112"/>
      <c r="P90" s="113">
        <f t="shared" si="9"/>
        <v>-0.14999999999999858</v>
      </c>
      <c r="Q90" s="114" t="str">
        <f t="shared" si="10"/>
        <v>국</v>
      </c>
      <c r="R90" s="115" t="str">
        <f t="shared" si="11"/>
        <v>사산국</v>
      </c>
      <c r="S90" s="115" t="str">
        <f t="shared" si="12"/>
        <v>OK</v>
      </c>
      <c r="T90" s="116">
        <v>5280</v>
      </c>
      <c r="U90" s="117">
        <f t="shared" si="13"/>
        <v>42</v>
      </c>
      <c r="V90" s="118">
        <f t="shared" si="14"/>
        <v>0</v>
      </c>
      <c r="W90" s="118">
        <f t="shared" si="15"/>
        <v>0</v>
      </c>
      <c r="Y90" s="120"/>
    </row>
    <row r="91" spans="1:25" s="119" customFormat="1" ht="27" customHeight="1">
      <c r="A91" s="104">
        <f t="shared" si="16"/>
        <v>88</v>
      </c>
      <c r="B91" s="105" t="s">
        <v>24</v>
      </c>
      <c r="C91" s="105" t="s">
        <v>25</v>
      </c>
      <c r="D91" s="105" t="s">
        <v>26</v>
      </c>
      <c r="E91" s="106" t="s">
        <v>110</v>
      </c>
      <c r="F91" s="106" t="s">
        <v>36</v>
      </c>
      <c r="G91" s="107">
        <v>101</v>
      </c>
      <c r="H91" s="108">
        <v>101</v>
      </c>
      <c r="I91" s="109">
        <v>100.2</v>
      </c>
      <c r="J91" s="110" t="s">
        <v>198</v>
      </c>
      <c r="K91" s="111" t="s">
        <v>199</v>
      </c>
      <c r="L91" s="110"/>
      <c r="M91" s="111"/>
      <c r="N91" s="111"/>
      <c r="O91" s="112"/>
      <c r="P91" s="113">
        <f t="shared" si="9"/>
        <v>0.79999999999999716</v>
      </c>
      <c r="Q91" s="114" t="str">
        <f t="shared" si="10"/>
        <v>사</v>
      </c>
      <c r="R91" s="115" t="str">
        <f t="shared" si="11"/>
        <v>사산사</v>
      </c>
      <c r="S91" s="115" t="str">
        <f t="shared" si="12"/>
        <v>O</v>
      </c>
      <c r="T91" s="116">
        <v>14000</v>
      </c>
      <c r="U91" s="117">
        <f t="shared" si="13"/>
        <v>101</v>
      </c>
      <c r="V91" s="118">
        <f t="shared" si="14"/>
        <v>7070000</v>
      </c>
      <c r="W91" s="118">
        <f t="shared" si="15"/>
        <v>4242000</v>
      </c>
      <c r="Y91" s="120"/>
    </row>
    <row r="92" spans="1:25" s="119" customFormat="1" ht="27" customHeight="1">
      <c r="A92" s="104">
        <f t="shared" si="16"/>
        <v>89</v>
      </c>
      <c r="B92" s="105" t="s">
        <v>24</v>
      </c>
      <c r="C92" s="105" t="s">
        <v>25</v>
      </c>
      <c r="D92" s="105" t="s">
        <v>26</v>
      </c>
      <c r="E92" s="106" t="s">
        <v>111</v>
      </c>
      <c r="F92" s="106" t="s">
        <v>36</v>
      </c>
      <c r="G92" s="107">
        <v>17</v>
      </c>
      <c r="H92" s="108">
        <v>17</v>
      </c>
      <c r="I92" s="109">
        <v>17.649999999999999</v>
      </c>
      <c r="J92" s="110" t="s">
        <v>170</v>
      </c>
      <c r="K92" s="111" t="s">
        <v>173</v>
      </c>
      <c r="L92" s="110"/>
      <c r="M92" s="111"/>
      <c r="N92" s="111"/>
      <c r="O92" s="112"/>
      <c r="P92" s="113">
        <f t="shared" si="9"/>
        <v>-0.64999999999999858</v>
      </c>
      <c r="Q92" s="114" t="str">
        <f t="shared" si="10"/>
        <v>국</v>
      </c>
      <c r="R92" s="115" t="str">
        <f t="shared" si="11"/>
        <v>사산국</v>
      </c>
      <c r="S92" s="115" t="str">
        <f t="shared" si="12"/>
        <v>O</v>
      </c>
      <c r="T92" s="116">
        <v>5280</v>
      </c>
      <c r="U92" s="117">
        <f t="shared" si="13"/>
        <v>17</v>
      </c>
      <c r="V92" s="118">
        <f t="shared" si="14"/>
        <v>0</v>
      </c>
      <c r="W92" s="118">
        <f t="shared" si="15"/>
        <v>0</v>
      </c>
      <c r="Y92" s="120"/>
    </row>
    <row r="93" spans="1:25" s="119" customFormat="1" ht="27" customHeight="1">
      <c r="A93" s="104">
        <f t="shared" si="16"/>
        <v>90</v>
      </c>
      <c r="B93" s="105" t="s">
        <v>24</v>
      </c>
      <c r="C93" s="105" t="s">
        <v>25</v>
      </c>
      <c r="D93" s="105" t="s">
        <v>26</v>
      </c>
      <c r="E93" s="106" t="s">
        <v>112</v>
      </c>
      <c r="F93" s="106" t="s">
        <v>31</v>
      </c>
      <c r="G93" s="107">
        <v>48</v>
      </c>
      <c r="H93" s="108">
        <v>3</v>
      </c>
      <c r="I93" s="109">
        <v>3.05</v>
      </c>
      <c r="J93" s="110" t="s">
        <v>166</v>
      </c>
      <c r="K93" s="111" t="s">
        <v>173</v>
      </c>
      <c r="L93" s="110"/>
      <c r="M93" s="111"/>
      <c r="N93" s="111"/>
      <c r="O93" s="112"/>
      <c r="P93" s="113">
        <f t="shared" si="9"/>
        <v>-4.9999999999999822E-2</v>
      </c>
      <c r="Q93" s="114" t="str">
        <f t="shared" si="10"/>
        <v>국</v>
      </c>
      <c r="R93" s="115" t="str">
        <f t="shared" si="11"/>
        <v>사산국</v>
      </c>
      <c r="S93" s="115" t="str">
        <f t="shared" si="12"/>
        <v>OK</v>
      </c>
      <c r="T93" s="116">
        <v>5280</v>
      </c>
      <c r="U93" s="117">
        <f t="shared" si="13"/>
        <v>3</v>
      </c>
      <c r="V93" s="118">
        <f t="shared" si="14"/>
        <v>0</v>
      </c>
      <c r="W93" s="118">
        <f t="shared" si="15"/>
        <v>0</v>
      </c>
      <c r="Y93" s="120"/>
    </row>
    <row r="94" spans="1:25" s="119" customFormat="1" ht="27" customHeight="1">
      <c r="A94" s="104">
        <f t="shared" si="16"/>
        <v>91</v>
      </c>
      <c r="B94" s="105" t="s">
        <v>117</v>
      </c>
      <c r="C94" s="105" t="s">
        <v>118</v>
      </c>
      <c r="D94" s="105" t="s">
        <v>119</v>
      </c>
      <c r="E94" s="106" t="s">
        <v>113</v>
      </c>
      <c r="F94" s="106" t="s">
        <v>31</v>
      </c>
      <c r="G94" s="107">
        <v>730</v>
      </c>
      <c r="H94" s="108">
        <v>18</v>
      </c>
      <c r="I94" s="109">
        <v>17.89</v>
      </c>
      <c r="J94" s="121" t="s">
        <v>166</v>
      </c>
      <c r="K94" s="111" t="s">
        <v>173</v>
      </c>
      <c r="L94" s="121"/>
      <c r="M94" s="111"/>
      <c r="N94" s="111"/>
      <c r="O94" s="112"/>
      <c r="P94" s="113">
        <f t="shared" si="9"/>
        <v>0.10999999999999943</v>
      </c>
      <c r="Q94" s="114" t="str">
        <f t="shared" si="10"/>
        <v>국</v>
      </c>
      <c r="R94" s="115" t="str">
        <f t="shared" si="11"/>
        <v>사산국</v>
      </c>
      <c r="S94" s="115" t="str">
        <f t="shared" si="12"/>
        <v>OK</v>
      </c>
      <c r="T94" s="116">
        <v>5280</v>
      </c>
      <c r="U94" s="117">
        <f t="shared" si="13"/>
        <v>18</v>
      </c>
      <c r="V94" s="118">
        <f t="shared" si="14"/>
        <v>0</v>
      </c>
      <c r="W94" s="118">
        <f t="shared" si="15"/>
        <v>0</v>
      </c>
      <c r="Y94" s="120"/>
    </row>
    <row r="95" spans="1:25" s="119" customFormat="1" ht="27" customHeight="1">
      <c r="A95" s="104">
        <f t="shared" si="16"/>
        <v>92</v>
      </c>
      <c r="B95" s="105" t="s">
        <v>117</v>
      </c>
      <c r="C95" s="105" t="s">
        <v>118</v>
      </c>
      <c r="D95" s="105" t="s">
        <v>119</v>
      </c>
      <c r="E95" s="106" t="s">
        <v>114</v>
      </c>
      <c r="F95" s="106" t="s">
        <v>36</v>
      </c>
      <c r="G95" s="107">
        <v>54</v>
      </c>
      <c r="H95" s="108">
        <v>54</v>
      </c>
      <c r="I95" s="109">
        <v>54.77</v>
      </c>
      <c r="J95" s="121" t="s">
        <v>170</v>
      </c>
      <c r="K95" s="111" t="s">
        <v>173</v>
      </c>
      <c r="L95" s="121"/>
      <c r="M95" s="111"/>
      <c r="N95" s="111"/>
      <c r="O95" s="112"/>
      <c r="P95" s="113">
        <f t="shared" si="9"/>
        <v>-0.77000000000000313</v>
      </c>
      <c r="Q95" s="114" t="str">
        <f t="shared" si="10"/>
        <v>국</v>
      </c>
      <c r="R95" s="115" t="str">
        <f t="shared" si="11"/>
        <v>사산국</v>
      </c>
      <c r="S95" s="115" t="str">
        <f t="shared" si="12"/>
        <v>O</v>
      </c>
      <c r="T95" s="116">
        <v>5280</v>
      </c>
      <c r="U95" s="117">
        <f t="shared" si="13"/>
        <v>54</v>
      </c>
      <c r="V95" s="118">
        <f t="shared" si="14"/>
        <v>0</v>
      </c>
      <c r="W95" s="118">
        <f t="shared" si="15"/>
        <v>0</v>
      </c>
      <c r="Y95" s="120"/>
    </row>
    <row r="96" spans="1:25" s="119" customFormat="1" ht="27" customHeight="1">
      <c r="A96" s="104">
        <f t="shared" si="16"/>
        <v>93</v>
      </c>
      <c r="B96" s="105" t="s">
        <v>24</v>
      </c>
      <c r="C96" s="105" t="s">
        <v>25</v>
      </c>
      <c r="D96" s="105" t="s">
        <v>26</v>
      </c>
      <c r="E96" s="106" t="s">
        <v>115</v>
      </c>
      <c r="F96" s="106" t="s">
        <v>31</v>
      </c>
      <c r="G96" s="107">
        <v>149</v>
      </c>
      <c r="H96" s="108">
        <v>82</v>
      </c>
      <c r="I96" s="109">
        <v>82.14</v>
      </c>
      <c r="J96" s="121" t="s">
        <v>170</v>
      </c>
      <c r="K96" s="111" t="s">
        <v>173</v>
      </c>
      <c r="L96" s="121"/>
      <c r="M96" s="111"/>
      <c r="N96" s="111"/>
      <c r="O96" s="112"/>
      <c r="P96" s="113">
        <f t="shared" si="9"/>
        <v>-0.14000000000000057</v>
      </c>
      <c r="Q96" s="114" t="str">
        <f t="shared" si="10"/>
        <v>국</v>
      </c>
      <c r="R96" s="115" t="str">
        <f t="shared" si="11"/>
        <v>사산국</v>
      </c>
      <c r="S96" s="115" t="str">
        <f t="shared" si="12"/>
        <v>OK</v>
      </c>
      <c r="T96" s="116">
        <v>5280</v>
      </c>
      <c r="U96" s="117">
        <f t="shared" si="13"/>
        <v>82</v>
      </c>
      <c r="V96" s="118">
        <f t="shared" si="14"/>
        <v>0</v>
      </c>
      <c r="W96" s="118">
        <f t="shared" si="15"/>
        <v>0</v>
      </c>
      <c r="Y96" s="120"/>
    </row>
    <row r="97" spans="1:25" s="119" customFormat="1" ht="27" customHeight="1">
      <c r="A97" s="104">
        <f t="shared" si="16"/>
        <v>94</v>
      </c>
      <c r="B97" s="105" t="s">
        <v>24</v>
      </c>
      <c r="C97" s="105" t="s">
        <v>25</v>
      </c>
      <c r="D97" s="105" t="s">
        <v>26</v>
      </c>
      <c r="E97" s="106" t="s">
        <v>116</v>
      </c>
      <c r="F97" s="106" t="s">
        <v>28</v>
      </c>
      <c r="G97" s="107">
        <v>167</v>
      </c>
      <c r="H97" s="108">
        <v>167</v>
      </c>
      <c r="I97" s="109">
        <v>171.74</v>
      </c>
      <c r="J97" s="110" t="s">
        <v>166</v>
      </c>
      <c r="K97" s="122" t="s">
        <v>173</v>
      </c>
      <c r="L97" s="110"/>
      <c r="M97" s="122"/>
      <c r="N97" s="122"/>
      <c r="O97" s="112"/>
      <c r="P97" s="113">
        <f t="shared" si="9"/>
        <v>-4.7400000000000091</v>
      </c>
      <c r="Q97" s="114" t="str">
        <f t="shared" si="10"/>
        <v>국</v>
      </c>
      <c r="R97" s="115" t="str">
        <f t="shared" si="11"/>
        <v>사산국</v>
      </c>
      <c r="S97" s="115" t="str">
        <f t="shared" si="12"/>
        <v>O</v>
      </c>
      <c r="T97" s="116">
        <v>7920</v>
      </c>
      <c r="U97" s="117">
        <f t="shared" si="13"/>
        <v>167</v>
      </c>
      <c r="V97" s="118">
        <f t="shared" si="14"/>
        <v>0</v>
      </c>
      <c r="W97" s="118">
        <f t="shared" si="15"/>
        <v>0</v>
      </c>
      <c r="Y97" s="120"/>
    </row>
    <row r="98" spans="1:25" s="119" customFormat="1" ht="27" customHeight="1">
      <c r="A98" s="104">
        <f t="shared" si="16"/>
        <v>95</v>
      </c>
      <c r="B98" s="105" t="s">
        <v>24</v>
      </c>
      <c r="C98" s="105" t="s">
        <v>25</v>
      </c>
      <c r="D98" s="105" t="s">
        <v>26</v>
      </c>
      <c r="E98" s="106" t="s">
        <v>120</v>
      </c>
      <c r="F98" s="106" t="s">
        <v>121</v>
      </c>
      <c r="G98" s="107">
        <v>79</v>
      </c>
      <c r="H98" s="108">
        <v>79</v>
      </c>
      <c r="I98" s="109">
        <v>80.87</v>
      </c>
      <c r="J98" s="110" t="s">
        <v>170</v>
      </c>
      <c r="K98" s="122" t="s">
        <v>173</v>
      </c>
      <c r="L98" s="110"/>
      <c r="M98" s="122"/>
      <c r="N98" s="122"/>
      <c r="O98" s="112" t="s">
        <v>217</v>
      </c>
      <c r="P98" s="113">
        <f t="shared" si="9"/>
        <v>-1.8700000000000045</v>
      </c>
      <c r="Q98" s="114" t="str">
        <f t="shared" si="10"/>
        <v>국</v>
      </c>
      <c r="R98" s="115" t="str">
        <f t="shared" si="11"/>
        <v>사산국</v>
      </c>
      <c r="S98" s="115" t="str">
        <f t="shared" si="12"/>
        <v>O</v>
      </c>
      <c r="T98" s="116">
        <v>7920</v>
      </c>
      <c r="U98" s="117">
        <f t="shared" si="13"/>
        <v>79</v>
      </c>
      <c r="V98" s="118">
        <f t="shared" si="14"/>
        <v>0</v>
      </c>
      <c r="W98" s="118">
        <f t="shared" si="15"/>
        <v>0</v>
      </c>
      <c r="Y98" s="120"/>
    </row>
    <row r="99" spans="1:25" s="119" customFormat="1" ht="27" customHeight="1">
      <c r="A99" s="104">
        <f t="shared" si="16"/>
        <v>96</v>
      </c>
      <c r="B99" s="105" t="s">
        <v>117</v>
      </c>
      <c r="C99" s="105" t="s">
        <v>118</v>
      </c>
      <c r="D99" s="105" t="s">
        <v>119</v>
      </c>
      <c r="E99" s="106" t="s">
        <v>122</v>
      </c>
      <c r="F99" s="106" t="s">
        <v>123</v>
      </c>
      <c r="G99" s="107">
        <v>66</v>
      </c>
      <c r="H99" s="108">
        <v>66</v>
      </c>
      <c r="I99" s="109">
        <v>65.709999999999994</v>
      </c>
      <c r="J99" s="110" t="s">
        <v>200</v>
      </c>
      <c r="K99" s="122" t="s">
        <v>201</v>
      </c>
      <c r="L99" s="110"/>
      <c r="M99" s="122"/>
      <c r="N99" s="122"/>
      <c r="O99" s="112" t="s">
        <v>217</v>
      </c>
      <c r="P99" s="113">
        <f t="shared" si="9"/>
        <v>0.29000000000000625</v>
      </c>
      <c r="Q99" s="114" t="str">
        <f t="shared" si="10"/>
        <v>사</v>
      </c>
      <c r="R99" s="115" t="str">
        <f t="shared" si="11"/>
        <v>사산사</v>
      </c>
      <c r="S99" s="115" t="str">
        <f t="shared" si="12"/>
        <v>O</v>
      </c>
      <c r="T99" s="116">
        <v>7920</v>
      </c>
      <c r="U99" s="117">
        <f t="shared" si="13"/>
        <v>66</v>
      </c>
      <c r="V99" s="118">
        <f t="shared" si="14"/>
        <v>2613600</v>
      </c>
      <c r="W99" s="118">
        <f t="shared" si="15"/>
        <v>1568160</v>
      </c>
      <c r="Y99" s="120"/>
    </row>
    <row r="100" spans="1:25" s="119" customFormat="1" ht="27" customHeight="1">
      <c r="A100" s="104">
        <f t="shared" si="16"/>
        <v>97</v>
      </c>
      <c r="B100" s="105" t="s">
        <v>24</v>
      </c>
      <c r="C100" s="105" t="s">
        <v>25</v>
      </c>
      <c r="D100" s="105" t="s">
        <v>26</v>
      </c>
      <c r="E100" s="106" t="s">
        <v>124</v>
      </c>
      <c r="F100" s="106" t="s">
        <v>36</v>
      </c>
      <c r="G100" s="107">
        <v>1312</v>
      </c>
      <c r="H100" s="108">
        <v>1312</v>
      </c>
      <c r="I100" s="109">
        <v>1332.64</v>
      </c>
      <c r="J100" s="110" t="s">
        <v>202</v>
      </c>
      <c r="K100" s="111" t="s">
        <v>203</v>
      </c>
      <c r="L100" s="110"/>
      <c r="M100" s="111"/>
      <c r="N100" s="111"/>
      <c r="O100" s="112"/>
      <c r="P100" s="113">
        <f t="shared" si="9"/>
        <v>-20.6400000000001</v>
      </c>
      <c r="Q100" s="114" t="str">
        <f t="shared" si="10"/>
        <v>사</v>
      </c>
      <c r="R100" s="115" t="str">
        <f t="shared" si="11"/>
        <v>사산사</v>
      </c>
      <c r="S100" s="115" t="str">
        <f t="shared" si="12"/>
        <v>O</v>
      </c>
      <c r="T100" s="116">
        <v>16000</v>
      </c>
      <c r="U100" s="117">
        <f t="shared" si="13"/>
        <v>1312</v>
      </c>
      <c r="V100" s="118">
        <f t="shared" si="14"/>
        <v>104960000</v>
      </c>
      <c r="W100" s="118">
        <f t="shared" si="15"/>
        <v>62976000</v>
      </c>
      <c r="Y100" s="120"/>
    </row>
    <row r="101" spans="1:25" s="119" customFormat="1" ht="27" customHeight="1">
      <c r="A101" s="104">
        <f t="shared" si="16"/>
        <v>98</v>
      </c>
      <c r="B101" s="105" t="s">
        <v>24</v>
      </c>
      <c r="C101" s="105" t="s">
        <v>25</v>
      </c>
      <c r="D101" s="105" t="s">
        <v>26</v>
      </c>
      <c r="E101" s="106" t="s">
        <v>248</v>
      </c>
      <c r="F101" s="106" t="s">
        <v>36</v>
      </c>
      <c r="G101" s="107">
        <v>2932</v>
      </c>
      <c r="H101" s="108">
        <v>332</v>
      </c>
      <c r="I101" s="109">
        <v>326.45999999999998</v>
      </c>
      <c r="J101" s="110" t="s">
        <v>224</v>
      </c>
      <c r="K101" s="122" t="s">
        <v>212</v>
      </c>
      <c r="L101" s="110"/>
      <c r="M101" s="122"/>
      <c r="N101" s="122"/>
      <c r="O101" s="112"/>
      <c r="P101" s="113">
        <f t="shared" si="9"/>
        <v>5.5400000000000205</v>
      </c>
      <c r="Q101" s="114" t="str">
        <f t="shared" si="10"/>
        <v>사</v>
      </c>
      <c r="R101" s="115" t="str">
        <f t="shared" si="11"/>
        <v>사산사</v>
      </c>
      <c r="S101" s="115" t="str">
        <f t="shared" si="12"/>
        <v>OK</v>
      </c>
      <c r="T101" s="116">
        <v>17900</v>
      </c>
      <c r="U101" s="117">
        <f t="shared" si="13"/>
        <v>332</v>
      </c>
      <c r="V101" s="118">
        <f t="shared" si="14"/>
        <v>29714000</v>
      </c>
      <c r="W101" s="118">
        <f t="shared" si="15"/>
        <v>17828400</v>
      </c>
      <c r="Y101" s="120"/>
    </row>
    <row r="102" spans="1:25" s="119" customFormat="1" ht="27" customHeight="1">
      <c r="A102" s="104">
        <f t="shared" si="16"/>
        <v>99</v>
      </c>
      <c r="B102" s="105" t="s">
        <v>24</v>
      </c>
      <c r="C102" s="105" t="s">
        <v>25</v>
      </c>
      <c r="D102" s="105" t="s">
        <v>26</v>
      </c>
      <c r="E102" s="106" t="s">
        <v>125</v>
      </c>
      <c r="F102" s="106" t="s">
        <v>28</v>
      </c>
      <c r="G102" s="107">
        <v>262</v>
      </c>
      <c r="H102" s="108">
        <v>262</v>
      </c>
      <c r="I102" s="109">
        <v>258.35000000000002</v>
      </c>
      <c r="J102" s="110" t="s">
        <v>166</v>
      </c>
      <c r="K102" s="122" t="s">
        <v>173</v>
      </c>
      <c r="L102" s="110"/>
      <c r="M102" s="122"/>
      <c r="N102" s="122"/>
      <c r="O102" s="112"/>
      <c r="P102" s="113">
        <f t="shared" si="9"/>
        <v>3.6499999999999773</v>
      </c>
      <c r="Q102" s="114" t="str">
        <f t="shared" si="10"/>
        <v>국</v>
      </c>
      <c r="R102" s="115" t="str">
        <f t="shared" si="11"/>
        <v>사산국</v>
      </c>
      <c r="S102" s="115" t="str">
        <f t="shared" si="12"/>
        <v>O</v>
      </c>
      <c r="T102" s="116">
        <v>5280</v>
      </c>
      <c r="U102" s="117">
        <f t="shared" si="13"/>
        <v>262</v>
      </c>
      <c r="V102" s="118">
        <f t="shared" si="14"/>
        <v>0</v>
      </c>
      <c r="W102" s="118">
        <f t="shared" si="15"/>
        <v>0</v>
      </c>
      <c r="Y102" s="120"/>
    </row>
    <row r="103" spans="1:25" s="119" customFormat="1" ht="27" customHeight="1">
      <c r="A103" s="104">
        <f t="shared" si="16"/>
        <v>100</v>
      </c>
      <c r="B103" s="105" t="s">
        <v>19</v>
      </c>
      <c r="C103" s="105" t="s">
        <v>20</v>
      </c>
      <c r="D103" s="105" t="s">
        <v>21</v>
      </c>
      <c r="E103" s="106" t="s">
        <v>227</v>
      </c>
      <c r="F103" s="106" t="s">
        <v>228</v>
      </c>
      <c r="G103" s="107">
        <v>57</v>
      </c>
      <c r="H103" s="108">
        <v>7</v>
      </c>
      <c r="I103" s="132">
        <v>6.91</v>
      </c>
      <c r="J103" s="110" t="s">
        <v>229</v>
      </c>
      <c r="K103" s="122" t="s">
        <v>230</v>
      </c>
      <c r="L103" s="110"/>
      <c r="M103" s="122"/>
      <c r="N103" s="122"/>
      <c r="O103" s="112"/>
      <c r="P103" s="113">
        <f t="shared" ref="P103" si="17">H103-I103</f>
        <v>8.9999999999999858E-2</v>
      </c>
      <c r="Q103" s="114" t="str">
        <f t="shared" ref="Q103" si="18">IF(K103="국","국","사")</f>
        <v>국</v>
      </c>
      <c r="R103" s="115" t="str">
        <f t="shared" ref="R103" si="19">CONCATENATE(D103,Q103)</f>
        <v>사산국</v>
      </c>
      <c r="S103" s="115" t="str">
        <f t="shared" ref="S103" si="20">IF(G103&gt;H103,"OK",IF(G103=H103,"O",IF(G103&lt;H103,"X")))</f>
        <v>OK</v>
      </c>
      <c r="T103" s="116">
        <v>20500</v>
      </c>
      <c r="U103" s="117">
        <f t="shared" ref="U103" si="21">H103</f>
        <v>7</v>
      </c>
      <c r="V103" s="118">
        <f t="shared" ref="V103" si="22">IF(Q103="국",0,T103)*5*U103</f>
        <v>0</v>
      </c>
      <c r="W103" s="118">
        <f t="shared" ref="W103" si="23">(IF(Q103="국",0,T103)*3*U103)</f>
        <v>0</v>
      </c>
      <c r="Y103" s="120"/>
    </row>
    <row r="104" spans="1:25" s="119" customFormat="1" ht="27" customHeight="1">
      <c r="A104" s="104">
        <f t="shared" si="16"/>
        <v>101</v>
      </c>
      <c r="B104" s="105" t="s">
        <v>24</v>
      </c>
      <c r="C104" s="105" t="s">
        <v>25</v>
      </c>
      <c r="D104" s="105" t="s">
        <v>26</v>
      </c>
      <c r="E104" s="106" t="s">
        <v>126</v>
      </c>
      <c r="F104" s="106" t="s">
        <v>127</v>
      </c>
      <c r="G104" s="107">
        <v>22</v>
      </c>
      <c r="H104" s="108">
        <v>7</v>
      </c>
      <c r="I104" s="109">
        <v>6.87</v>
      </c>
      <c r="J104" s="110" t="s">
        <v>170</v>
      </c>
      <c r="K104" s="111" t="s">
        <v>173</v>
      </c>
      <c r="L104" s="110"/>
      <c r="M104" s="111"/>
      <c r="N104" s="111"/>
      <c r="O104" s="112" t="s">
        <v>218</v>
      </c>
      <c r="P104" s="113">
        <f t="shared" si="9"/>
        <v>0.12999999999999989</v>
      </c>
      <c r="Q104" s="114" t="str">
        <f t="shared" si="10"/>
        <v>국</v>
      </c>
      <c r="R104" s="115" t="str">
        <f t="shared" si="11"/>
        <v>사산국</v>
      </c>
      <c r="S104" s="115" t="str">
        <f t="shared" si="12"/>
        <v>OK</v>
      </c>
      <c r="T104" s="116">
        <v>19000</v>
      </c>
      <c r="U104" s="117">
        <f t="shared" si="13"/>
        <v>7</v>
      </c>
      <c r="V104" s="118">
        <f t="shared" si="14"/>
        <v>0</v>
      </c>
      <c r="W104" s="118">
        <f t="shared" si="15"/>
        <v>0</v>
      </c>
      <c r="Y104" s="120"/>
    </row>
    <row r="105" spans="1:25" s="119" customFormat="1" ht="27" customHeight="1">
      <c r="A105" s="104">
        <f t="shared" si="16"/>
        <v>102</v>
      </c>
      <c r="B105" s="105" t="s">
        <v>24</v>
      </c>
      <c r="C105" s="105" t="s">
        <v>25</v>
      </c>
      <c r="D105" s="105" t="s">
        <v>26</v>
      </c>
      <c r="E105" s="106" t="s">
        <v>128</v>
      </c>
      <c r="F105" s="106" t="s">
        <v>36</v>
      </c>
      <c r="G105" s="107">
        <v>13</v>
      </c>
      <c r="H105" s="108">
        <v>13</v>
      </c>
      <c r="I105" s="109">
        <v>12.65</v>
      </c>
      <c r="J105" s="110" t="s">
        <v>170</v>
      </c>
      <c r="K105" s="111" t="s">
        <v>173</v>
      </c>
      <c r="L105" s="110"/>
      <c r="M105" s="111"/>
      <c r="N105" s="111"/>
      <c r="O105" s="112" t="s">
        <v>218</v>
      </c>
      <c r="P105" s="113">
        <f t="shared" si="9"/>
        <v>0.34999999999999964</v>
      </c>
      <c r="Q105" s="114" t="str">
        <f t="shared" si="10"/>
        <v>국</v>
      </c>
      <c r="R105" s="115" t="str">
        <f t="shared" si="11"/>
        <v>사산국</v>
      </c>
      <c r="S105" s="115" t="str">
        <f t="shared" si="12"/>
        <v>O</v>
      </c>
      <c r="T105" s="116">
        <v>19000</v>
      </c>
      <c r="U105" s="117">
        <f t="shared" si="13"/>
        <v>13</v>
      </c>
      <c r="V105" s="118">
        <f t="shared" si="14"/>
        <v>0</v>
      </c>
      <c r="W105" s="118">
        <f t="shared" si="15"/>
        <v>0</v>
      </c>
      <c r="Y105" s="120"/>
    </row>
    <row r="106" spans="1:25" s="119" customFormat="1" ht="27" customHeight="1">
      <c r="A106" s="104">
        <v>103</v>
      </c>
      <c r="B106" s="105" t="s">
        <v>24</v>
      </c>
      <c r="C106" s="105" t="s">
        <v>25</v>
      </c>
      <c r="D106" s="105" t="s">
        <v>26</v>
      </c>
      <c r="E106" s="106" t="s">
        <v>129</v>
      </c>
      <c r="F106" s="106" t="s">
        <v>31</v>
      </c>
      <c r="G106" s="107">
        <v>85</v>
      </c>
      <c r="H106" s="108">
        <v>85</v>
      </c>
      <c r="I106" s="109">
        <v>80.36</v>
      </c>
      <c r="J106" s="110" t="s">
        <v>166</v>
      </c>
      <c r="K106" s="111" t="s">
        <v>173</v>
      </c>
      <c r="L106" s="110"/>
      <c r="M106" s="111"/>
      <c r="N106" s="111"/>
      <c r="O106" s="112" t="s">
        <v>218</v>
      </c>
      <c r="P106" s="113">
        <f t="shared" si="9"/>
        <v>4.6400000000000006</v>
      </c>
      <c r="Q106" s="114" t="str">
        <f t="shared" si="10"/>
        <v>국</v>
      </c>
      <c r="R106" s="115" t="str">
        <f t="shared" si="11"/>
        <v>사산국</v>
      </c>
      <c r="S106" s="115" t="str">
        <f t="shared" si="12"/>
        <v>O</v>
      </c>
      <c r="T106" s="116">
        <v>7920</v>
      </c>
      <c r="U106" s="117">
        <f t="shared" si="13"/>
        <v>85</v>
      </c>
      <c r="V106" s="118">
        <f t="shared" si="14"/>
        <v>0</v>
      </c>
      <c r="W106" s="118">
        <f t="shared" si="15"/>
        <v>0</v>
      </c>
      <c r="Y106" s="120"/>
    </row>
    <row r="107" spans="1:25" s="119" customFormat="1" ht="27" customHeight="1">
      <c r="A107" s="104">
        <f t="shared" ref="A107:A115" si="24">A106+1</f>
        <v>104</v>
      </c>
      <c r="B107" s="105" t="s">
        <v>117</v>
      </c>
      <c r="C107" s="105" t="s">
        <v>118</v>
      </c>
      <c r="D107" s="105" t="s">
        <v>119</v>
      </c>
      <c r="E107" s="106" t="s">
        <v>130</v>
      </c>
      <c r="F107" s="106" t="s">
        <v>31</v>
      </c>
      <c r="G107" s="107">
        <v>60</v>
      </c>
      <c r="H107" s="108">
        <v>31</v>
      </c>
      <c r="I107" s="109">
        <v>31.31</v>
      </c>
      <c r="J107" s="110" t="s">
        <v>166</v>
      </c>
      <c r="K107" s="111" t="s">
        <v>173</v>
      </c>
      <c r="L107" s="110"/>
      <c r="M107" s="111"/>
      <c r="N107" s="111"/>
      <c r="O107" s="112" t="s">
        <v>218</v>
      </c>
      <c r="P107" s="113">
        <f t="shared" si="9"/>
        <v>-0.30999999999999872</v>
      </c>
      <c r="Q107" s="114" t="str">
        <f t="shared" si="10"/>
        <v>국</v>
      </c>
      <c r="R107" s="115" t="str">
        <f t="shared" si="11"/>
        <v>사산국</v>
      </c>
      <c r="S107" s="115" t="str">
        <f t="shared" si="12"/>
        <v>OK</v>
      </c>
      <c r="T107" s="116">
        <v>7920</v>
      </c>
      <c r="U107" s="117">
        <f t="shared" si="13"/>
        <v>31</v>
      </c>
      <c r="V107" s="118">
        <f t="shared" si="14"/>
        <v>0</v>
      </c>
      <c r="W107" s="118">
        <f t="shared" si="15"/>
        <v>0</v>
      </c>
      <c r="Y107" s="120"/>
    </row>
    <row r="108" spans="1:25" s="119" customFormat="1" ht="27" customHeight="1">
      <c r="A108" s="104">
        <f t="shared" si="24"/>
        <v>105</v>
      </c>
      <c r="B108" s="105" t="s">
        <v>24</v>
      </c>
      <c r="C108" s="105" t="s">
        <v>25</v>
      </c>
      <c r="D108" s="105" t="s">
        <v>26</v>
      </c>
      <c r="E108" s="106" t="s">
        <v>131</v>
      </c>
      <c r="F108" s="106" t="s">
        <v>28</v>
      </c>
      <c r="G108" s="107">
        <v>844</v>
      </c>
      <c r="H108" s="108">
        <v>66</v>
      </c>
      <c r="I108" s="109">
        <v>66.040000000000006</v>
      </c>
      <c r="J108" s="110" t="s">
        <v>166</v>
      </c>
      <c r="K108" s="111" t="s">
        <v>173</v>
      </c>
      <c r="L108" s="110"/>
      <c r="M108" s="111"/>
      <c r="N108" s="111"/>
      <c r="O108" s="112" t="s">
        <v>217</v>
      </c>
      <c r="P108" s="113">
        <f t="shared" si="9"/>
        <v>-4.0000000000006253E-2</v>
      </c>
      <c r="Q108" s="114" t="str">
        <f t="shared" si="10"/>
        <v>국</v>
      </c>
      <c r="R108" s="115" t="str">
        <f t="shared" si="11"/>
        <v>사산국</v>
      </c>
      <c r="S108" s="115" t="str">
        <f t="shared" si="12"/>
        <v>OK</v>
      </c>
      <c r="T108" s="116">
        <v>15300</v>
      </c>
      <c r="U108" s="117">
        <f t="shared" si="13"/>
        <v>66</v>
      </c>
      <c r="V108" s="118">
        <f t="shared" si="14"/>
        <v>0</v>
      </c>
      <c r="W108" s="118">
        <f t="shared" si="15"/>
        <v>0</v>
      </c>
      <c r="Y108" s="120"/>
    </row>
    <row r="109" spans="1:25" s="119" customFormat="1" ht="27" customHeight="1">
      <c r="A109" s="104">
        <v>106</v>
      </c>
      <c r="B109" s="105" t="s">
        <v>117</v>
      </c>
      <c r="C109" s="105" t="s">
        <v>118</v>
      </c>
      <c r="D109" s="105" t="s">
        <v>119</v>
      </c>
      <c r="E109" s="106" t="s">
        <v>132</v>
      </c>
      <c r="F109" s="106" t="s">
        <v>36</v>
      </c>
      <c r="G109" s="107">
        <v>85</v>
      </c>
      <c r="H109" s="108">
        <v>36</v>
      </c>
      <c r="I109" s="109">
        <v>36.369999999999997</v>
      </c>
      <c r="J109" s="110" t="s">
        <v>166</v>
      </c>
      <c r="K109" s="111" t="s">
        <v>173</v>
      </c>
      <c r="L109" s="110"/>
      <c r="M109" s="111"/>
      <c r="N109" s="111"/>
      <c r="O109" s="112"/>
      <c r="P109" s="113">
        <f t="shared" si="9"/>
        <v>-0.36999999999999744</v>
      </c>
      <c r="Q109" s="114" t="str">
        <f t="shared" si="10"/>
        <v>국</v>
      </c>
      <c r="R109" s="115" t="str">
        <f t="shared" si="11"/>
        <v>사산국</v>
      </c>
      <c r="S109" s="115" t="str">
        <f t="shared" si="12"/>
        <v>OK</v>
      </c>
      <c r="T109" s="116">
        <v>11900</v>
      </c>
      <c r="U109" s="117">
        <f t="shared" si="13"/>
        <v>36</v>
      </c>
      <c r="V109" s="118">
        <f t="shared" si="14"/>
        <v>0</v>
      </c>
      <c r="W109" s="118">
        <f t="shared" si="15"/>
        <v>0</v>
      </c>
      <c r="Y109" s="120"/>
    </row>
    <row r="110" spans="1:25" s="119" customFormat="1" ht="27" customHeight="1">
      <c r="A110" s="104">
        <f t="shared" si="24"/>
        <v>107</v>
      </c>
      <c r="B110" s="105" t="s">
        <v>24</v>
      </c>
      <c r="C110" s="105" t="s">
        <v>25</v>
      </c>
      <c r="D110" s="105" t="s">
        <v>26</v>
      </c>
      <c r="E110" s="106" t="s">
        <v>133</v>
      </c>
      <c r="F110" s="106" t="s">
        <v>28</v>
      </c>
      <c r="G110" s="107">
        <v>1442</v>
      </c>
      <c r="H110" s="108">
        <v>79</v>
      </c>
      <c r="I110" s="109">
        <v>79.37</v>
      </c>
      <c r="J110" s="121" t="s">
        <v>166</v>
      </c>
      <c r="K110" s="111" t="s">
        <v>173</v>
      </c>
      <c r="L110" s="121"/>
      <c r="M110" s="111"/>
      <c r="N110" s="111"/>
      <c r="O110" s="112"/>
      <c r="P110" s="113">
        <f t="shared" si="9"/>
        <v>-0.37000000000000455</v>
      </c>
      <c r="Q110" s="114" t="str">
        <f t="shared" si="10"/>
        <v>국</v>
      </c>
      <c r="R110" s="115" t="str">
        <f t="shared" si="11"/>
        <v>사산국</v>
      </c>
      <c r="S110" s="115" t="str">
        <f t="shared" si="12"/>
        <v>OK</v>
      </c>
      <c r="T110" s="116">
        <v>3630</v>
      </c>
      <c r="U110" s="117">
        <f t="shared" si="13"/>
        <v>79</v>
      </c>
      <c r="V110" s="118">
        <f t="shared" si="14"/>
        <v>0</v>
      </c>
      <c r="W110" s="118">
        <f t="shared" si="15"/>
        <v>0</v>
      </c>
      <c r="Y110" s="120"/>
    </row>
    <row r="111" spans="1:25" s="102" customFormat="1" ht="27" customHeight="1">
      <c r="A111" s="103">
        <f t="shared" si="24"/>
        <v>108</v>
      </c>
      <c r="B111" s="6" t="s">
        <v>24</v>
      </c>
      <c r="C111" s="6" t="s">
        <v>25</v>
      </c>
      <c r="D111" s="6" t="s">
        <v>26</v>
      </c>
      <c r="E111" s="7" t="s">
        <v>249</v>
      </c>
      <c r="F111" s="7" t="s">
        <v>36</v>
      </c>
      <c r="G111" s="8">
        <v>412</v>
      </c>
      <c r="H111" s="50">
        <v>69</v>
      </c>
      <c r="I111" s="9">
        <v>74.319999999999993</v>
      </c>
      <c r="J111" s="18" t="s">
        <v>225</v>
      </c>
      <c r="K111" s="11" t="s">
        <v>204</v>
      </c>
      <c r="L111" s="18"/>
      <c r="M111" s="11"/>
      <c r="N111" s="11"/>
      <c r="O111" s="3"/>
      <c r="P111" s="12">
        <f t="shared" si="9"/>
        <v>-5.3199999999999932</v>
      </c>
      <c r="Q111" s="13" t="str">
        <f t="shared" si="10"/>
        <v>사</v>
      </c>
      <c r="R111" s="14" t="str">
        <f t="shared" si="11"/>
        <v>사산사</v>
      </c>
      <c r="S111" s="14" t="str">
        <f t="shared" si="12"/>
        <v>OK</v>
      </c>
      <c r="T111" s="15">
        <v>12300</v>
      </c>
      <c r="U111" s="16">
        <f t="shared" si="13"/>
        <v>69</v>
      </c>
      <c r="V111" s="17">
        <f t="shared" si="14"/>
        <v>4243500</v>
      </c>
      <c r="W111" s="17">
        <f t="shared" si="15"/>
        <v>2546100</v>
      </c>
      <c r="Y111" s="64"/>
    </row>
    <row r="112" spans="1:25" ht="27" customHeight="1">
      <c r="A112" s="49">
        <f t="shared" si="24"/>
        <v>109</v>
      </c>
      <c r="B112" s="6" t="s">
        <v>24</v>
      </c>
      <c r="C112" s="6" t="s">
        <v>25</v>
      </c>
      <c r="D112" s="6" t="s">
        <v>26</v>
      </c>
      <c r="E112" s="7" t="s">
        <v>134</v>
      </c>
      <c r="F112" s="7" t="s">
        <v>127</v>
      </c>
      <c r="G112" s="8">
        <v>18</v>
      </c>
      <c r="H112" s="50">
        <v>18</v>
      </c>
      <c r="I112" s="9">
        <v>14.12</v>
      </c>
      <c r="J112" s="18" t="s">
        <v>170</v>
      </c>
      <c r="K112" s="3" t="s">
        <v>173</v>
      </c>
      <c r="L112" s="18"/>
      <c r="M112" s="3"/>
      <c r="N112" s="3"/>
      <c r="O112" s="3"/>
      <c r="P112" s="12">
        <f t="shared" si="9"/>
        <v>3.8800000000000008</v>
      </c>
      <c r="Q112" s="13" t="str">
        <f t="shared" si="10"/>
        <v>국</v>
      </c>
      <c r="R112" s="14" t="str">
        <f t="shared" si="11"/>
        <v>사산국</v>
      </c>
      <c r="S112" s="14" t="str">
        <f t="shared" si="12"/>
        <v>O</v>
      </c>
      <c r="T112" s="15">
        <v>3630</v>
      </c>
      <c r="U112" s="16">
        <f t="shared" si="13"/>
        <v>18</v>
      </c>
      <c r="V112" s="17">
        <f t="shared" si="14"/>
        <v>0</v>
      </c>
      <c r="W112" s="17">
        <f t="shared" si="15"/>
        <v>0</v>
      </c>
      <c r="Y112" s="64"/>
    </row>
    <row r="113" spans="1:25" s="102" customFormat="1" ht="27" customHeight="1">
      <c r="A113" s="26">
        <f t="shared" si="24"/>
        <v>110</v>
      </c>
      <c r="B113" s="6" t="s">
        <v>24</v>
      </c>
      <c r="C113" s="6" t="s">
        <v>25</v>
      </c>
      <c r="D113" s="6" t="s">
        <v>26</v>
      </c>
      <c r="E113" s="7" t="s">
        <v>250</v>
      </c>
      <c r="F113" s="7" t="s">
        <v>36</v>
      </c>
      <c r="G113" s="8">
        <v>947</v>
      </c>
      <c r="H113" s="50">
        <v>39</v>
      </c>
      <c r="I113" s="9">
        <v>36.18</v>
      </c>
      <c r="J113" s="18" t="s">
        <v>225</v>
      </c>
      <c r="K113" s="11" t="s">
        <v>204</v>
      </c>
      <c r="L113" s="18"/>
      <c r="M113" s="19"/>
      <c r="N113" s="19"/>
      <c r="O113" s="3"/>
      <c r="P113" s="12">
        <f t="shared" si="9"/>
        <v>2.8200000000000003</v>
      </c>
      <c r="Q113" s="13" t="str">
        <f t="shared" si="10"/>
        <v>사</v>
      </c>
      <c r="R113" s="14" t="str">
        <f t="shared" si="11"/>
        <v>사산사</v>
      </c>
      <c r="S113" s="14" t="str">
        <f t="shared" si="12"/>
        <v>OK</v>
      </c>
      <c r="T113" s="15">
        <v>14200</v>
      </c>
      <c r="U113" s="16">
        <f t="shared" si="13"/>
        <v>39</v>
      </c>
      <c r="V113" s="17">
        <f t="shared" si="14"/>
        <v>2769000</v>
      </c>
      <c r="W113" s="17">
        <f t="shared" si="15"/>
        <v>1661400</v>
      </c>
      <c r="Y113" s="64"/>
    </row>
    <row r="114" spans="1:25" ht="27" customHeight="1">
      <c r="A114" s="49">
        <f t="shared" si="24"/>
        <v>111</v>
      </c>
      <c r="B114" s="6" t="s">
        <v>24</v>
      </c>
      <c r="C114" s="6" t="s">
        <v>25</v>
      </c>
      <c r="D114" s="6" t="s">
        <v>26</v>
      </c>
      <c r="E114" s="7" t="s">
        <v>135</v>
      </c>
      <c r="F114" s="7" t="s">
        <v>36</v>
      </c>
      <c r="G114" s="8">
        <v>38</v>
      </c>
      <c r="H114" s="50">
        <v>38</v>
      </c>
      <c r="I114" s="9">
        <v>37.6</v>
      </c>
      <c r="J114" s="18" t="s">
        <v>170</v>
      </c>
      <c r="K114" s="3" t="s">
        <v>173</v>
      </c>
      <c r="L114" s="18"/>
      <c r="M114" s="3"/>
      <c r="N114" s="3"/>
      <c r="O114" s="3"/>
      <c r="P114" s="12">
        <f t="shared" si="9"/>
        <v>0.39999999999999858</v>
      </c>
      <c r="Q114" s="13" t="str">
        <f t="shared" si="10"/>
        <v>국</v>
      </c>
      <c r="R114" s="14" t="str">
        <f t="shared" si="11"/>
        <v>사산국</v>
      </c>
      <c r="S114" s="14" t="str">
        <f t="shared" si="12"/>
        <v>O</v>
      </c>
      <c r="T114" s="15">
        <v>3630</v>
      </c>
      <c r="U114" s="16">
        <f t="shared" si="13"/>
        <v>38</v>
      </c>
      <c r="V114" s="17">
        <f t="shared" si="14"/>
        <v>0</v>
      </c>
      <c r="W114" s="17">
        <f t="shared" si="15"/>
        <v>0</v>
      </c>
      <c r="Y114" s="64"/>
    </row>
    <row r="115" spans="1:25" ht="27" customHeight="1">
      <c r="A115" s="49">
        <f t="shared" si="24"/>
        <v>112</v>
      </c>
      <c r="B115" s="6" t="s">
        <v>24</v>
      </c>
      <c r="C115" s="6" t="s">
        <v>25</v>
      </c>
      <c r="D115" s="6" t="s">
        <v>26</v>
      </c>
      <c r="E115" s="7" t="s">
        <v>136</v>
      </c>
      <c r="F115" s="7" t="s">
        <v>41</v>
      </c>
      <c r="G115" s="8">
        <v>350</v>
      </c>
      <c r="H115" s="50">
        <v>350</v>
      </c>
      <c r="I115" s="9">
        <v>352.6</v>
      </c>
      <c r="J115" s="3" t="s">
        <v>205</v>
      </c>
      <c r="K115" s="3" t="s">
        <v>206</v>
      </c>
      <c r="L115" s="3" t="s">
        <v>226</v>
      </c>
      <c r="M115" s="30" t="s">
        <v>262</v>
      </c>
      <c r="N115" s="30" t="s">
        <v>263</v>
      </c>
      <c r="O115" s="3"/>
      <c r="P115" s="12">
        <f t="shared" si="9"/>
        <v>-2.6000000000000227</v>
      </c>
      <c r="Q115" s="13" t="str">
        <f t="shared" si="10"/>
        <v>사</v>
      </c>
      <c r="R115" s="14" t="str">
        <f t="shared" si="11"/>
        <v>사산사</v>
      </c>
      <c r="S115" s="14" t="str">
        <f t="shared" si="12"/>
        <v>O</v>
      </c>
      <c r="T115" s="15">
        <v>9570</v>
      </c>
      <c r="U115" s="16">
        <f t="shared" si="13"/>
        <v>350</v>
      </c>
      <c r="V115" s="17">
        <f t="shared" si="14"/>
        <v>16747500</v>
      </c>
      <c r="W115" s="17">
        <f t="shared" si="15"/>
        <v>10048500</v>
      </c>
      <c r="Y115" s="64"/>
    </row>
    <row r="116" spans="1:25" s="102" customFormat="1" ht="27" customHeight="1">
      <c r="A116" s="103">
        <f>A115+1</f>
        <v>113</v>
      </c>
      <c r="B116" s="6" t="s">
        <v>24</v>
      </c>
      <c r="C116" s="6" t="s">
        <v>25</v>
      </c>
      <c r="D116" s="6" t="s">
        <v>26</v>
      </c>
      <c r="E116" s="7" t="s">
        <v>251</v>
      </c>
      <c r="F116" s="7" t="s">
        <v>36</v>
      </c>
      <c r="G116" s="8">
        <v>3326</v>
      </c>
      <c r="H116" s="50">
        <v>333</v>
      </c>
      <c r="I116" s="9">
        <v>331.83</v>
      </c>
      <c r="J116" s="10" t="s">
        <v>207</v>
      </c>
      <c r="K116" s="3" t="s">
        <v>208</v>
      </c>
      <c r="L116" s="10"/>
      <c r="M116" s="3"/>
      <c r="N116" s="3"/>
      <c r="O116" s="3"/>
      <c r="P116" s="12">
        <f t="shared" si="9"/>
        <v>1.1700000000000159</v>
      </c>
      <c r="Q116" s="13" t="str">
        <f t="shared" si="10"/>
        <v>사</v>
      </c>
      <c r="R116" s="14" t="str">
        <f t="shared" si="11"/>
        <v>사산사</v>
      </c>
      <c r="S116" s="14" t="str">
        <f t="shared" si="12"/>
        <v>OK</v>
      </c>
      <c r="T116" s="15">
        <v>11000</v>
      </c>
      <c r="U116" s="16">
        <f t="shared" si="13"/>
        <v>333</v>
      </c>
      <c r="V116" s="17">
        <f t="shared" si="14"/>
        <v>18315000</v>
      </c>
      <c r="W116" s="17">
        <f t="shared" si="15"/>
        <v>10989000</v>
      </c>
      <c r="Y116" s="64"/>
    </row>
    <row r="117" spans="1:25" ht="27" customHeight="1">
      <c r="A117" s="158" t="s">
        <v>137</v>
      </c>
      <c r="B117" s="159"/>
      <c r="C117" s="159"/>
      <c r="D117" s="159"/>
      <c r="E117" s="159"/>
      <c r="F117" s="160"/>
      <c r="G117" s="22">
        <f>SUBTOTAL(9,G3:G116)</f>
        <v>198054</v>
      </c>
      <c r="H117" s="22">
        <f>SUBTOTAL(9,H3:H116)</f>
        <v>27473</v>
      </c>
      <c r="I117" s="22">
        <f>SUBTOTAL(9,I3:I116)</f>
        <v>27029.700000000008</v>
      </c>
      <c r="J117" s="23"/>
      <c r="K117" s="24"/>
      <c r="L117" s="24"/>
      <c r="M117" s="24"/>
      <c r="N117" s="24"/>
      <c r="O117" s="97"/>
      <c r="P117" s="25"/>
      <c r="Q117" s="92"/>
      <c r="R117" s="93"/>
      <c r="S117" s="93"/>
      <c r="T117" s="94"/>
      <c r="U117" s="95"/>
      <c r="V117" s="55">
        <f>SUBTOTAL(9,V3:V116)</f>
        <v>268526400</v>
      </c>
      <c r="W117" s="55">
        <f>SUBTOTAL(9,W3:W116)</f>
        <v>161115840</v>
      </c>
    </row>
    <row r="118" spans="1:25" ht="27" customHeight="1">
      <c r="B118" s="56"/>
      <c r="C118" s="56"/>
      <c r="D118" s="56"/>
      <c r="E118" s="57"/>
      <c r="F118" s="57"/>
      <c r="G118" s="58"/>
      <c r="H118" s="59"/>
      <c r="I118" s="60"/>
      <c r="J118" s="61"/>
      <c r="L118" s="61"/>
      <c r="P118" s="12"/>
      <c r="Q118" s="63"/>
      <c r="T118" s="64"/>
      <c r="U118" s="65"/>
    </row>
    <row r="119" spans="1:25" ht="27" customHeight="1">
      <c r="B119" s="56"/>
      <c r="C119" s="56"/>
      <c r="D119" s="56"/>
      <c r="E119" s="57"/>
      <c r="F119" s="57"/>
      <c r="G119" s="58"/>
      <c r="H119" s="59"/>
      <c r="I119" s="66"/>
      <c r="J119" s="67"/>
      <c r="K119" s="100"/>
      <c r="L119" s="67"/>
      <c r="M119" s="68"/>
      <c r="N119" s="68"/>
      <c r="P119" s="12"/>
      <c r="Q119" s="63"/>
      <c r="T119" s="64"/>
      <c r="U119" s="65"/>
    </row>
    <row r="120" spans="1:25" ht="27" customHeight="1">
      <c r="B120" s="56"/>
      <c r="C120" s="56"/>
      <c r="D120" s="56"/>
      <c r="E120" s="57"/>
      <c r="F120" s="57"/>
      <c r="G120" s="58"/>
      <c r="H120" s="59"/>
      <c r="I120" s="66"/>
      <c r="J120" s="67"/>
      <c r="K120" s="62"/>
      <c r="L120" s="67"/>
      <c r="M120" s="62"/>
      <c r="N120" s="62"/>
      <c r="P120" s="12"/>
      <c r="Q120" s="63"/>
      <c r="T120" s="64"/>
      <c r="U120" s="65"/>
    </row>
    <row r="121" spans="1:25" ht="27" customHeight="1">
      <c r="B121" s="56"/>
      <c r="C121" s="56"/>
      <c r="D121" s="56"/>
      <c r="E121" s="57"/>
      <c r="F121" s="57"/>
      <c r="G121" s="58"/>
      <c r="H121" s="59"/>
      <c r="I121" s="66"/>
      <c r="J121" s="67"/>
      <c r="K121" s="62"/>
      <c r="L121" s="67"/>
      <c r="M121" s="62"/>
      <c r="N121" s="62"/>
      <c r="P121" s="12"/>
      <c r="Q121" s="63"/>
      <c r="T121" s="64"/>
      <c r="U121" s="65"/>
    </row>
    <row r="122" spans="1:25" ht="27" customHeight="1">
      <c r="A122" s="69"/>
      <c r="B122" s="56"/>
      <c r="C122" s="56"/>
      <c r="D122" s="56"/>
      <c r="E122" s="57"/>
      <c r="F122" s="57"/>
      <c r="G122" s="58"/>
      <c r="H122" s="66"/>
      <c r="I122" s="66"/>
      <c r="J122" s="67"/>
      <c r="K122" s="68"/>
      <c r="L122" s="67"/>
      <c r="M122" s="68"/>
      <c r="N122" s="68"/>
      <c r="P122" s="12"/>
      <c r="Q122" s="63"/>
      <c r="T122" s="64"/>
      <c r="U122" s="65"/>
    </row>
    <row r="123" spans="1:25" ht="27" customHeight="1">
      <c r="B123" s="56"/>
      <c r="C123" s="56"/>
      <c r="D123" s="56"/>
      <c r="E123" s="57"/>
      <c r="F123" s="57"/>
      <c r="G123" s="58"/>
      <c r="H123" s="59"/>
      <c r="I123" s="66"/>
      <c r="J123" s="61"/>
      <c r="K123" s="62"/>
      <c r="L123" s="61"/>
      <c r="M123" s="62"/>
      <c r="N123" s="62"/>
      <c r="P123" s="12"/>
      <c r="Q123" s="63"/>
      <c r="T123" s="64"/>
      <c r="U123" s="65"/>
    </row>
    <row r="124" spans="1:25" ht="27" customHeight="1">
      <c r="B124" s="56"/>
      <c r="C124" s="56"/>
      <c r="D124" s="56"/>
      <c r="E124" s="57"/>
      <c r="F124" s="57"/>
      <c r="G124" s="58"/>
      <c r="H124" s="59"/>
      <c r="I124" s="66"/>
      <c r="J124" s="61"/>
      <c r="K124" s="62"/>
      <c r="L124" s="61"/>
      <c r="M124" s="62"/>
      <c r="N124" s="62"/>
      <c r="P124" s="12"/>
      <c r="Q124" s="63"/>
      <c r="T124" s="64"/>
      <c r="U124" s="65"/>
    </row>
    <row r="125" spans="1:25" ht="27" customHeight="1">
      <c r="B125" s="56"/>
      <c r="C125" s="56"/>
      <c r="D125" s="56"/>
      <c r="E125" s="57"/>
      <c r="F125" s="57"/>
      <c r="G125" s="58"/>
      <c r="H125" s="59"/>
      <c r="I125" s="66"/>
      <c r="J125" s="61"/>
      <c r="K125" s="62"/>
      <c r="L125" s="61"/>
      <c r="M125" s="62"/>
      <c r="N125" s="62"/>
      <c r="P125" s="12"/>
      <c r="Q125" s="63"/>
      <c r="T125" s="64"/>
      <c r="U125" s="65"/>
    </row>
    <row r="126" spans="1:25" ht="27" customHeight="1">
      <c r="B126" s="56"/>
      <c r="C126" s="56"/>
      <c r="D126" s="56"/>
      <c r="E126" s="57"/>
      <c r="F126" s="57"/>
      <c r="G126" s="58"/>
      <c r="H126" s="59"/>
      <c r="I126" s="66"/>
      <c r="J126" s="67"/>
      <c r="K126" s="62"/>
      <c r="L126" s="67"/>
      <c r="M126" s="62"/>
      <c r="N126" s="62"/>
      <c r="P126" s="12"/>
      <c r="Q126" s="63"/>
      <c r="T126" s="64"/>
      <c r="U126" s="65"/>
    </row>
    <row r="127" spans="1:25" ht="27" customHeight="1">
      <c r="B127" s="56"/>
      <c r="C127" s="56"/>
      <c r="D127" s="56"/>
      <c r="E127" s="57"/>
      <c r="F127" s="57"/>
      <c r="G127" s="58"/>
      <c r="H127" s="59"/>
      <c r="I127" s="66"/>
      <c r="J127" s="67"/>
      <c r="K127" s="101"/>
      <c r="L127" s="67"/>
      <c r="M127" s="62"/>
      <c r="N127" s="62"/>
      <c r="P127" s="12"/>
      <c r="Q127" s="63"/>
      <c r="T127" s="64"/>
      <c r="U127" s="65"/>
    </row>
    <row r="128" spans="1:25" ht="27" customHeight="1">
      <c r="B128" s="56"/>
      <c r="C128" s="56"/>
      <c r="D128" s="56"/>
      <c r="E128" s="57"/>
      <c r="F128" s="57"/>
      <c r="G128" s="58"/>
      <c r="H128" s="59"/>
      <c r="I128" s="66"/>
      <c r="J128" s="67"/>
      <c r="K128" s="62"/>
      <c r="L128" s="67"/>
      <c r="M128" s="62"/>
      <c r="N128" s="62"/>
      <c r="P128" s="12"/>
      <c r="Q128" s="63"/>
      <c r="T128" s="64"/>
      <c r="U128" s="65"/>
    </row>
    <row r="129" spans="2:21" ht="27" customHeight="1">
      <c r="B129" s="56"/>
      <c r="C129" s="56"/>
      <c r="D129" s="56"/>
      <c r="E129" s="57"/>
      <c r="F129" s="57"/>
      <c r="G129" s="58"/>
      <c r="H129" s="59"/>
      <c r="I129" s="66"/>
      <c r="J129" s="67"/>
      <c r="K129" s="62"/>
      <c r="L129" s="67"/>
      <c r="M129" s="62"/>
      <c r="N129" s="62"/>
      <c r="P129" s="12"/>
      <c r="Q129" s="63"/>
      <c r="T129" s="64"/>
      <c r="U129" s="65"/>
    </row>
    <row r="130" spans="2:21" ht="27" customHeight="1">
      <c r="B130" s="56"/>
      <c r="C130" s="56"/>
      <c r="D130" s="56"/>
      <c r="E130" s="57"/>
      <c r="F130" s="57"/>
      <c r="G130" s="70"/>
      <c r="H130" s="59"/>
      <c r="I130" s="66"/>
      <c r="P130" s="12"/>
      <c r="Q130" s="63"/>
      <c r="T130" s="64"/>
      <c r="U130" s="65"/>
    </row>
    <row r="131" spans="2:21" ht="27" customHeight="1">
      <c r="B131" s="56"/>
      <c r="C131" s="56"/>
      <c r="D131" s="56"/>
      <c r="E131" s="57"/>
      <c r="F131" s="57"/>
      <c r="G131" s="58"/>
      <c r="H131" s="59"/>
      <c r="I131" s="66"/>
      <c r="J131" s="67"/>
      <c r="K131" s="62"/>
      <c r="L131" s="67"/>
      <c r="M131" s="62"/>
      <c r="N131" s="62"/>
      <c r="P131" s="12"/>
      <c r="Q131" s="63"/>
      <c r="T131" s="64"/>
      <c r="U131" s="65"/>
    </row>
    <row r="132" spans="2:21" ht="27" customHeight="1">
      <c r="B132" s="56"/>
      <c r="C132" s="56"/>
      <c r="D132" s="56"/>
      <c r="E132" s="57"/>
      <c r="F132" s="57"/>
      <c r="G132" s="58"/>
      <c r="H132" s="59"/>
      <c r="I132" s="66"/>
      <c r="J132" s="61"/>
      <c r="K132" s="68"/>
      <c r="L132" s="61"/>
      <c r="M132" s="68"/>
      <c r="N132" s="68"/>
      <c r="P132" s="12"/>
      <c r="Q132" s="63"/>
      <c r="T132" s="64"/>
      <c r="U132" s="65"/>
    </row>
    <row r="133" spans="2:21" ht="27" customHeight="1">
      <c r="B133" s="56"/>
      <c r="C133" s="56"/>
      <c r="D133" s="56"/>
      <c r="E133" s="57"/>
      <c r="F133" s="57"/>
      <c r="G133" s="58"/>
      <c r="H133" s="59"/>
      <c r="I133" s="66"/>
      <c r="J133" s="61"/>
      <c r="K133" s="62"/>
      <c r="L133" s="61"/>
      <c r="M133" s="62"/>
      <c r="N133" s="62"/>
      <c r="P133" s="12"/>
      <c r="Q133" s="63"/>
      <c r="T133" s="64"/>
      <c r="U133" s="65"/>
    </row>
    <row r="134" spans="2:21" ht="27" customHeight="1">
      <c r="B134" s="56"/>
      <c r="C134" s="56"/>
      <c r="D134" s="56"/>
      <c r="E134" s="57"/>
      <c r="F134" s="57"/>
      <c r="G134" s="58"/>
      <c r="H134" s="59"/>
      <c r="I134" s="66"/>
      <c r="J134" s="61"/>
      <c r="L134" s="61"/>
      <c r="P134" s="12"/>
      <c r="Q134" s="63"/>
      <c r="T134" s="64"/>
      <c r="U134" s="65"/>
    </row>
    <row r="135" spans="2:21" ht="27" customHeight="1">
      <c r="B135" s="56"/>
      <c r="C135" s="56"/>
      <c r="D135" s="56"/>
      <c r="E135" s="57"/>
      <c r="F135" s="57"/>
      <c r="G135" s="58"/>
      <c r="H135" s="59"/>
      <c r="I135" s="66"/>
      <c r="J135" s="61"/>
      <c r="K135" s="68"/>
      <c r="L135" s="61"/>
      <c r="M135" s="68"/>
      <c r="N135" s="68"/>
      <c r="P135" s="12"/>
      <c r="Q135" s="63"/>
      <c r="T135" s="64"/>
      <c r="U135" s="65"/>
    </row>
    <row r="136" spans="2:21" ht="27" customHeight="1">
      <c r="B136" s="56"/>
      <c r="C136" s="56"/>
      <c r="D136" s="56"/>
      <c r="E136" s="57"/>
      <c r="F136" s="57"/>
      <c r="G136" s="58"/>
      <c r="H136" s="59"/>
      <c r="I136" s="66"/>
      <c r="J136" s="61"/>
      <c r="L136" s="61"/>
      <c r="P136" s="12"/>
      <c r="Q136" s="63"/>
      <c r="T136" s="64"/>
      <c r="U136" s="65"/>
    </row>
    <row r="137" spans="2:21" ht="27" customHeight="1">
      <c r="B137" s="56"/>
      <c r="C137" s="56"/>
      <c r="D137" s="56"/>
      <c r="E137" s="57"/>
      <c r="F137" s="57"/>
      <c r="G137" s="70"/>
      <c r="H137" s="59"/>
      <c r="I137" s="66"/>
      <c r="P137" s="12"/>
      <c r="Q137" s="63"/>
      <c r="T137" s="64"/>
      <c r="U137" s="65"/>
    </row>
    <row r="138" spans="2:21" ht="27" customHeight="1">
      <c r="B138" s="56"/>
      <c r="C138" s="56"/>
      <c r="D138" s="56"/>
      <c r="E138" s="57"/>
      <c r="F138" s="57"/>
      <c r="G138" s="58"/>
      <c r="H138" s="59"/>
      <c r="I138" s="66"/>
      <c r="J138" s="67"/>
      <c r="L138" s="67"/>
      <c r="P138" s="12"/>
      <c r="Q138" s="63"/>
      <c r="T138" s="64"/>
      <c r="U138" s="65"/>
    </row>
    <row r="139" spans="2:21" ht="27" customHeight="1">
      <c r="B139" s="56"/>
      <c r="C139" s="56"/>
      <c r="D139" s="56"/>
      <c r="E139" s="57"/>
      <c r="F139" s="57"/>
      <c r="G139" s="58"/>
      <c r="H139" s="59"/>
      <c r="I139" s="66"/>
      <c r="J139" s="61"/>
      <c r="L139" s="61"/>
      <c r="P139" s="12"/>
      <c r="Q139" s="63"/>
      <c r="T139" s="64"/>
      <c r="U139" s="65"/>
    </row>
    <row r="140" spans="2:21" ht="27" customHeight="1">
      <c r="B140" s="56"/>
      <c r="C140" s="56"/>
      <c r="D140" s="56"/>
      <c r="E140" s="57"/>
      <c r="F140" s="57"/>
      <c r="G140" s="58"/>
      <c r="H140" s="59"/>
      <c r="I140" s="66"/>
      <c r="J140" s="67"/>
      <c r="K140" s="68"/>
      <c r="L140" s="67"/>
      <c r="M140" s="68"/>
      <c r="N140" s="68"/>
      <c r="P140" s="12"/>
      <c r="Q140" s="63"/>
      <c r="T140" s="64"/>
      <c r="U140" s="65"/>
    </row>
    <row r="141" spans="2:21" ht="27" customHeight="1">
      <c r="B141" s="56"/>
      <c r="C141" s="56"/>
      <c r="D141" s="56"/>
      <c r="E141" s="57"/>
      <c r="F141" s="57"/>
      <c r="G141" s="58"/>
      <c r="H141" s="59"/>
      <c r="I141" s="66"/>
      <c r="J141" s="61"/>
      <c r="K141" s="62"/>
      <c r="L141" s="61"/>
      <c r="M141" s="62"/>
      <c r="N141" s="62"/>
      <c r="P141" s="12"/>
      <c r="Q141" s="63"/>
      <c r="T141" s="64"/>
      <c r="U141" s="65"/>
    </row>
    <row r="142" spans="2:21" ht="27" customHeight="1">
      <c r="B142" s="56"/>
      <c r="C142" s="56"/>
      <c r="D142" s="56"/>
      <c r="E142" s="57"/>
      <c r="F142" s="57"/>
      <c r="G142" s="58"/>
      <c r="H142" s="59"/>
      <c r="I142" s="66"/>
      <c r="J142" s="67"/>
      <c r="K142" s="62"/>
      <c r="L142" s="67"/>
      <c r="M142" s="62"/>
      <c r="N142" s="62"/>
      <c r="P142" s="12"/>
      <c r="Q142" s="63"/>
      <c r="T142" s="64"/>
      <c r="U142" s="65"/>
    </row>
    <row r="143" spans="2:21" ht="27" customHeight="1">
      <c r="B143" s="71"/>
      <c r="C143" s="71"/>
      <c r="D143" s="71"/>
      <c r="F143" s="27"/>
      <c r="G143" s="70"/>
      <c r="H143" s="72"/>
      <c r="I143" s="73"/>
      <c r="J143" s="74"/>
      <c r="L143" s="74"/>
      <c r="P143" s="12"/>
      <c r="Q143" s="63"/>
      <c r="T143" s="75"/>
      <c r="U143" s="76"/>
    </row>
    <row r="144" spans="2:21" ht="27" customHeight="1">
      <c r="B144" s="71"/>
      <c r="C144" s="71"/>
      <c r="D144" s="71"/>
      <c r="F144" s="27"/>
      <c r="G144" s="70"/>
      <c r="H144" s="72"/>
      <c r="I144" s="73"/>
      <c r="J144" s="74"/>
      <c r="K144" s="77"/>
      <c r="L144" s="74"/>
      <c r="M144" s="77"/>
      <c r="N144" s="77"/>
      <c r="P144" s="12"/>
      <c r="Q144" s="63"/>
      <c r="T144" s="75"/>
      <c r="U144" s="76"/>
    </row>
    <row r="145" spans="1:21" ht="27" customHeight="1">
      <c r="B145" s="71"/>
      <c r="C145" s="71"/>
      <c r="D145" s="71"/>
      <c r="F145" s="27"/>
      <c r="G145" s="70"/>
      <c r="H145" s="72"/>
      <c r="I145" s="73"/>
      <c r="J145" s="74"/>
      <c r="L145" s="74"/>
      <c r="P145" s="12"/>
      <c r="Q145" s="63"/>
      <c r="T145" s="75"/>
      <c r="U145" s="76"/>
    </row>
    <row r="146" spans="1:21" ht="27" customHeight="1">
      <c r="B146" s="71"/>
      <c r="C146" s="71"/>
      <c r="D146" s="71"/>
      <c r="F146" s="27"/>
      <c r="G146" s="70"/>
      <c r="H146" s="72"/>
      <c r="I146" s="73"/>
      <c r="J146" s="74"/>
      <c r="L146" s="74"/>
      <c r="P146" s="12"/>
      <c r="Q146" s="63"/>
      <c r="T146" s="75"/>
      <c r="U146" s="76"/>
    </row>
    <row r="147" spans="1:21" ht="27" customHeight="1">
      <c r="B147" s="71"/>
      <c r="C147" s="71"/>
      <c r="D147" s="71"/>
      <c r="F147" s="27"/>
      <c r="G147" s="70"/>
      <c r="H147" s="72"/>
      <c r="I147" s="73"/>
      <c r="J147" s="78"/>
      <c r="L147" s="78"/>
      <c r="P147" s="12"/>
      <c r="Q147" s="63"/>
      <c r="T147" s="75"/>
      <c r="U147" s="76"/>
    </row>
    <row r="148" spans="1:21" ht="27" customHeight="1">
      <c r="B148" s="71"/>
      <c r="C148" s="71"/>
      <c r="D148" s="71"/>
      <c r="F148" s="27"/>
      <c r="G148" s="70"/>
      <c r="H148" s="72"/>
      <c r="I148" s="73"/>
      <c r="J148" s="78"/>
      <c r="L148" s="78"/>
      <c r="P148" s="12"/>
      <c r="Q148" s="63"/>
      <c r="T148" s="75"/>
      <c r="U148" s="76"/>
    </row>
    <row r="149" spans="1:21" ht="27" customHeight="1">
      <c r="B149" s="71"/>
      <c r="C149" s="71"/>
      <c r="D149" s="71"/>
      <c r="F149" s="27"/>
      <c r="G149" s="70"/>
      <c r="H149" s="72"/>
      <c r="I149" s="73"/>
      <c r="J149" s="78"/>
      <c r="L149" s="78"/>
      <c r="P149" s="12"/>
      <c r="Q149" s="63"/>
      <c r="T149" s="75"/>
      <c r="U149" s="76"/>
    </row>
    <row r="150" spans="1:21" ht="27" customHeight="1">
      <c r="B150" s="71"/>
      <c r="C150" s="71"/>
      <c r="D150" s="71"/>
      <c r="F150" s="27"/>
      <c r="G150" s="70"/>
      <c r="H150" s="72"/>
      <c r="I150" s="73"/>
      <c r="J150" s="78"/>
      <c r="L150" s="78"/>
      <c r="P150" s="12"/>
      <c r="Q150" s="63"/>
      <c r="T150" s="75"/>
      <c r="U150" s="76"/>
    </row>
    <row r="151" spans="1:21" ht="27" customHeight="1">
      <c r="B151" s="56"/>
      <c r="C151" s="56"/>
      <c r="D151" s="56"/>
      <c r="E151" s="57"/>
      <c r="F151" s="57"/>
      <c r="G151" s="58"/>
      <c r="H151" s="59"/>
      <c r="I151" s="66"/>
      <c r="J151" s="67"/>
      <c r="K151" s="62"/>
      <c r="L151" s="67"/>
      <c r="M151" s="62"/>
      <c r="N151" s="62"/>
      <c r="P151" s="12"/>
      <c r="Q151" s="63"/>
      <c r="T151" s="64"/>
      <c r="U151" s="65"/>
    </row>
    <row r="152" spans="1:21" ht="27" customHeight="1">
      <c r="B152" s="56"/>
      <c r="C152" s="56"/>
      <c r="D152" s="56"/>
      <c r="E152" s="57"/>
      <c r="F152" s="57"/>
      <c r="G152" s="58"/>
      <c r="H152" s="59"/>
      <c r="I152" s="66"/>
      <c r="J152" s="67"/>
      <c r="K152" s="62"/>
      <c r="L152" s="67"/>
      <c r="M152" s="62"/>
      <c r="N152" s="62"/>
      <c r="P152" s="12"/>
      <c r="Q152" s="63"/>
      <c r="T152" s="64"/>
      <c r="U152" s="65"/>
    </row>
    <row r="153" spans="1:21" ht="27" customHeight="1">
      <c r="B153" s="56"/>
      <c r="C153" s="56"/>
      <c r="D153" s="56"/>
      <c r="E153" s="57"/>
      <c r="F153" s="57"/>
      <c r="G153" s="58"/>
      <c r="H153" s="59"/>
      <c r="I153" s="66"/>
      <c r="J153" s="67"/>
      <c r="K153" s="62"/>
      <c r="L153" s="67"/>
      <c r="M153" s="62"/>
      <c r="N153" s="62"/>
      <c r="P153" s="12"/>
      <c r="Q153" s="63"/>
      <c r="T153" s="64"/>
      <c r="U153" s="65"/>
    </row>
    <row r="154" spans="1:21" ht="27" customHeight="1">
      <c r="B154" s="56"/>
      <c r="C154" s="56"/>
      <c r="D154" s="56"/>
      <c r="E154" s="57"/>
      <c r="F154" s="57"/>
      <c r="G154" s="58"/>
      <c r="H154" s="59"/>
      <c r="I154" s="66"/>
      <c r="J154" s="67"/>
      <c r="K154" s="62"/>
      <c r="L154" s="67"/>
      <c r="M154" s="62"/>
      <c r="N154" s="62"/>
      <c r="P154" s="12"/>
      <c r="Q154" s="63"/>
      <c r="T154" s="64"/>
      <c r="U154" s="65"/>
    </row>
    <row r="155" spans="1:21" ht="27" customHeight="1">
      <c r="A155" s="157"/>
      <c r="B155" s="157"/>
      <c r="C155" s="157"/>
      <c r="D155" s="157"/>
      <c r="E155" s="157"/>
      <c r="F155" s="157"/>
      <c r="G155" s="79"/>
      <c r="H155" s="80"/>
      <c r="I155" s="81"/>
      <c r="J155" s="82"/>
      <c r="K155" s="83"/>
      <c r="L155" s="83"/>
      <c r="M155" s="83"/>
      <c r="N155" s="83"/>
      <c r="O155" s="98"/>
      <c r="P155" s="25"/>
      <c r="Q155" s="85"/>
      <c r="R155" s="86"/>
      <c r="S155" s="86"/>
      <c r="T155" s="87"/>
      <c r="U155" s="88"/>
    </row>
    <row r="156" spans="1:21" ht="27" customHeight="1">
      <c r="B156" s="56"/>
      <c r="C156" s="56"/>
      <c r="D156" s="56"/>
      <c r="E156" s="57"/>
      <c r="F156" s="57"/>
      <c r="G156" s="58"/>
      <c r="H156" s="89"/>
      <c r="I156" s="66"/>
      <c r="J156" s="67"/>
      <c r="K156" s="68"/>
      <c r="L156" s="67"/>
      <c r="M156" s="68"/>
      <c r="N156" s="68"/>
      <c r="P156" s="25"/>
      <c r="Q156" s="85"/>
      <c r="R156" s="86"/>
      <c r="S156" s="86"/>
      <c r="T156" s="90"/>
      <c r="U156" s="88"/>
    </row>
    <row r="157" spans="1:21" ht="27" customHeight="1">
      <c r="B157" s="56"/>
      <c r="C157" s="56"/>
      <c r="D157" s="56"/>
      <c r="E157" s="57"/>
      <c r="F157" s="57"/>
      <c r="G157" s="70"/>
      <c r="H157" s="89"/>
      <c r="I157" s="66"/>
      <c r="P157" s="25"/>
      <c r="Q157" s="85"/>
      <c r="R157" s="86"/>
      <c r="S157" s="86"/>
      <c r="T157" s="87"/>
      <c r="U157" s="88"/>
    </row>
    <row r="158" spans="1:21" ht="27" customHeight="1">
      <c r="B158" s="56"/>
      <c r="C158" s="56"/>
      <c r="D158" s="56"/>
      <c r="E158" s="57"/>
      <c r="F158" s="57"/>
      <c r="G158" s="58"/>
      <c r="H158" s="89"/>
      <c r="I158" s="66"/>
      <c r="J158" s="67"/>
      <c r="K158" s="68"/>
      <c r="L158" s="67"/>
      <c r="M158" s="68"/>
      <c r="N158" s="68"/>
      <c r="P158" s="25"/>
      <c r="Q158" s="85"/>
      <c r="R158" s="86"/>
      <c r="S158" s="86"/>
      <c r="T158" s="87"/>
      <c r="U158" s="88"/>
    </row>
    <row r="159" spans="1:21" ht="27" customHeight="1">
      <c r="A159" s="69"/>
      <c r="B159" s="56"/>
      <c r="C159" s="56"/>
      <c r="D159" s="56"/>
      <c r="E159" s="57"/>
      <c r="F159" s="57"/>
      <c r="G159" s="58"/>
      <c r="H159" s="89"/>
      <c r="I159" s="66"/>
      <c r="J159" s="67"/>
      <c r="K159" s="62"/>
      <c r="L159" s="67"/>
      <c r="M159" s="62"/>
      <c r="N159" s="62"/>
      <c r="P159" s="25"/>
      <c r="Q159" s="85"/>
      <c r="R159" s="86"/>
      <c r="S159" s="86"/>
      <c r="T159" s="87"/>
      <c r="U159" s="88"/>
    </row>
    <row r="160" spans="1:21" ht="27" customHeight="1">
      <c r="B160" s="56"/>
      <c r="C160" s="56"/>
      <c r="D160" s="56"/>
      <c r="G160" s="58"/>
      <c r="H160" s="89"/>
      <c r="I160" s="66"/>
      <c r="J160" s="67"/>
      <c r="K160" s="62"/>
      <c r="L160" s="67"/>
      <c r="M160" s="62"/>
      <c r="N160" s="62"/>
      <c r="P160" s="25"/>
      <c r="Q160" s="85"/>
      <c r="R160" s="86"/>
      <c r="S160" s="86"/>
      <c r="T160" s="87"/>
      <c r="U160" s="88"/>
    </row>
    <row r="161" spans="2:21" ht="27" customHeight="1">
      <c r="B161" s="56"/>
      <c r="C161" s="56"/>
      <c r="D161" s="56"/>
      <c r="E161" s="57"/>
      <c r="F161" s="57"/>
      <c r="G161" s="58"/>
      <c r="H161" s="89"/>
      <c r="I161" s="66"/>
      <c r="J161" s="67"/>
      <c r="K161" s="68"/>
      <c r="L161" s="67"/>
      <c r="M161" s="68"/>
      <c r="N161" s="68"/>
      <c r="P161" s="25"/>
      <c r="Q161" s="85"/>
      <c r="R161" s="86"/>
      <c r="S161" s="86"/>
      <c r="T161" s="87"/>
      <c r="U161" s="88"/>
    </row>
    <row r="162" spans="2:21" ht="27" customHeight="1">
      <c r="B162" s="56"/>
      <c r="C162" s="56"/>
      <c r="D162" s="56"/>
      <c r="E162" s="57"/>
      <c r="F162" s="57"/>
      <c r="G162" s="58"/>
      <c r="H162" s="89"/>
      <c r="I162" s="66"/>
      <c r="J162" s="67"/>
      <c r="K162" s="62"/>
      <c r="L162" s="67"/>
      <c r="M162" s="62"/>
      <c r="N162" s="62"/>
      <c r="P162" s="25"/>
      <c r="Q162" s="85"/>
      <c r="R162" s="86"/>
      <c r="S162" s="86"/>
      <c r="T162" s="87"/>
      <c r="U162" s="88"/>
    </row>
    <row r="163" spans="2:21" ht="27" customHeight="1">
      <c r="B163" s="56"/>
      <c r="C163" s="56"/>
      <c r="D163" s="56"/>
      <c r="E163" s="57"/>
      <c r="F163" s="57"/>
      <c r="G163" s="58"/>
      <c r="H163" s="89"/>
      <c r="I163" s="66"/>
      <c r="J163" s="61"/>
      <c r="K163" s="62"/>
      <c r="L163" s="61"/>
      <c r="M163" s="62"/>
      <c r="N163" s="62"/>
      <c r="P163" s="25"/>
      <c r="Q163" s="85"/>
      <c r="R163" s="86"/>
      <c r="S163" s="86"/>
      <c r="T163" s="87"/>
      <c r="U163" s="88"/>
    </row>
    <row r="164" spans="2:21" ht="27" customHeight="1">
      <c r="B164" s="56"/>
      <c r="C164" s="56"/>
      <c r="D164" s="56"/>
      <c r="E164" s="57"/>
      <c r="F164" s="57"/>
      <c r="G164" s="58"/>
      <c r="H164" s="89"/>
      <c r="I164" s="66"/>
      <c r="J164" s="67"/>
      <c r="K164" s="62"/>
      <c r="L164" s="67"/>
      <c r="M164" s="62"/>
      <c r="N164" s="62"/>
      <c r="P164" s="25"/>
      <c r="Q164" s="85"/>
      <c r="R164" s="86"/>
      <c r="S164" s="86"/>
      <c r="T164" s="87"/>
      <c r="U164" s="88"/>
    </row>
    <row r="165" spans="2:21" ht="27" customHeight="1">
      <c r="B165" s="56"/>
      <c r="C165" s="56"/>
      <c r="D165" s="56"/>
      <c r="E165" s="57"/>
      <c r="F165" s="57"/>
      <c r="G165" s="58"/>
      <c r="H165" s="89"/>
      <c r="I165" s="66"/>
      <c r="J165" s="67"/>
      <c r="K165" s="62"/>
      <c r="L165" s="67"/>
      <c r="M165" s="62"/>
      <c r="N165" s="62"/>
      <c r="P165" s="25"/>
      <c r="Q165" s="85"/>
      <c r="R165" s="86"/>
      <c r="S165" s="86"/>
      <c r="T165" s="90"/>
      <c r="U165" s="88"/>
    </row>
    <row r="166" spans="2:21" ht="27" customHeight="1">
      <c r="B166" s="56"/>
      <c r="C166" s="56"/>
      <c r="D166" s="56"/>
      <c r="E166" s="57"/>
      <c r="F166" s="57"/>
      <c r="G166" s="58"/>
      <c r="H166" s="89"/>
      <c r="I166" s="66"/>
      <c r="J166" s="67"/>
      <c r="K166" s="62"/>
      <c r="L166" s="67"/>
      <c r="M166" s="62"/>
      <c r="N166" s="62"/>
      <c r="P166" s="25"/>
      <c r="Q166" s="85"/>
      <c r="R166" s="86"/>
      <c r="S166" s="86"/>
      <c r="T166" s="87"/>
      <c r="U166" s="88"/>
    </row>
    <row r="167" spans="2:21" ht="27" customHeight="1">
      <c r="B167" s="56"/>
      <c r="C167" s="56"/>
      <c r="D167" s="56"/>
      <c r="E167" s="57"/>
      <c r="F167" s="57"/>
      <c r="G167" s="58"/>
      <c r="H167" s="89"/>
      <c r="I167" s="66"/>
      <c r="J167" s="67"/>
      <c r="L167" s="67"/>
      <c r="P167" s="25"/>
      <c r="Q167" s="85"/>
      <c r="R167" s="86"/>
      <c r="S167" s="86"/>
      <c r="T167" s="87"/>
      <c r="U167" s="88"/>
    </row>
    <row r="168" spans="2:21" ht="27" customHeight="1">
      <c r="B168" s="56"/>
      <c r="C168" s="56"/>
      <c r="D168" s="56"/>
      <c r="E168" s="57"/>
      <c r="F168" s="57"/>
      <c r="G168" s="58"/>
      <c r="H168" s="89"/>
      <c r="I168" s="66"/>
      <c r="J168" s="61"/>
      <c r="K168" s="62"/>
      <c r="L168" s="61"/>
      <c r="M168" s="62"/>
      <c r="N168" s="62"/>
      <c r="P168" s="25"/>
      <c r="Q168" s="85"/>
      <c r="R168" s="86"/>
      <c r="S168" s="86"/>
      <c r="T168" s="87"/>
      <c r="U168" s="88"/>
    </row>
    <row r="169" spans="2:21" ht="27" customHeight="1">
      <c r="B169" s="56"/>
      <c r="C169" s="56"/>
      <c r="D169" s="56"/>
      <c r="E169" s="57"/>
      <c r="F169" s="57"/>
      <c r="G169" s="58"/>
      <c r="H169" s="89"/>
      <c r="I169" s="66"/>
      <c r="J169" s="61"/>
      <c r="K169" s="62"/>
      <c r="L169" s="61"/>
      <c r="M169" s="62"/>
      <c r="N169" s="62"/>
      <c r="P169" s="25"/>
      <c r="Q169" s="85"/>
      <c r="R169" s="86"/>
      <c r="S169" s="86"/>
      <c r="T169" s="87"/>
      <c r="U169" s="88"/>
    </row>
    <row r="170" spans="2:21" ht="27" customHeight="1">
      <c r="B170" s="56"/>
      <c r="C170" s="56"/>
      <c r="D170" s="56"/>
      <c r="E170" s="57"/>
      <c r="F170" s="57"/>
      <c r="G170" s="58"/>
      <c r="H170" s="89"/>
      <c r="I170" s="66"/>
      <c r="J170" s="61"/>
      <c r="K170" s="62"/>
      <c r="L170" s="61"/>
      <c r="M170" s="62"/>
      <c r="N170" s="62"/>
      <c r="P170" s="25"/>
      <c r="Q170" s="85"/>
      <c r="R170" s="86"/>
      <c r="S170" s="86"/>
      <c r="T170" s="87"/>
      <c r="U170" s="88"/>
    </row>
    <row r="171" spans="2:21" ht="27" customHeight="1">
      <c r="B171" s="56"/>
      <c r="C171" s="56"/>
      <c r="D171" s="56"/>
      <c r="E171" s="57"/>
      <c r="F171" s="57"/>
      <c r="G171" s="58"/>
      <c r="H171" s="89"/>
      <c r="I171" s="66"/>
      <c r="J171" s="61"/>
      <c r="K171" s="62"/>
      <c r="L171" s="61"/>
      <c r="M171" s="62"/>
      <c r="N171" s="62"/>
      <c r="P171" s="25"/>
      <c r="Q171" s="85"/>
      <c r="R171" s="86"/>
      <c r="S171" s="86"/>
      <c r="T171" s="87"/>
      <c r="U171" s="88"/>
    </row>
    <row r="172" spans="2:21" ht="27" customHeight="1">
      <c r="B172" s="56"/>
      <c r="C172" s="56"/>
      <c r="D172" s="56"/>
      <c r="E172" s="57"/>
      <c r="F172" s="57"/>
      <c r="G172" s="58"/>
      <c r="H172" s="89"/>
      <c r="I172" s="66"/>
      <c r="J172" s="67"/>
      <c r="K172" s="62"/>
      <c r="L172" s="67"/>
      <c r="M172" s="62"/>
      <c r="N172" s="62"/>
      <c r="P172" s="25"/>
      <c r="Q172" s="85"/>
      <c r="R172" s="86"/>
      <c r="S172" s="86"/>
      <c r="T172" s="87"/>
      <c r="U172" s="88"/>
    </row>
    <row r="173" spans="2:21" ht="27" customHeight="1">
      <c r="B173" s="56"/>
      <c r="C173" s="56"/>
      <c r="D173" s="56"/>
      <c r="E173" s="57"/>
      <c r="F173" s="57"/>
      <c r="G173" s="58"/>
      <c r="H173" s="89"/>
      <c r="I173" s="66"/>
      <c r="J173" s="67"/>
      <c r="K173" s="62"/>
      <c r="L173" s="67"/>
      <c r="M173" s="62"/>
      <c r="N173" s="62"/>
      <c r="P173" s="25"/>
      <c r="Q173" s="85"/>
      <c r="R173" s="86"/>
      <c r="S173" s="86"/>
      <c r="T173" s="91"/>
      <c r="U173" s="88"/>
    </row>
    <row r="174" spans="2:21" ht="27" customHeight="1">
      <c r="B174" s="56"/>
      <c r="C174" s="56"/>
      <c r="D174" s="56"/>
      <c r="E174" s="57"/>
      <c r="F174" s="57"/>
      <c r="G174" s="58"/>
      <c r="H174" s="89"/>
      <c r="I174" s="66"/>
      <c r="J174" s="67"/>
      <c r="K174" s="62"/>
      <c r="L174" s="67"/>
      <c r="M174" s="62"/>
      <c r="N174" s="62"/>
      <c r="P174" s="25"/>
      <c r="Q174" s="85"/>
      <c r="R174" s="86"/>
      <c r="S174" s="86"/>
      <c r="T174" s="87"/>
      <c r="U174" s="88"/>
    </row>
    <row r="175" spans="2:21" ht="27" customHeight="1">
      <c r="B175" s="56"/>
      <c r="C175" s="56"/>
      <c r="D175" s="56"/>
      <c r="E175" s="57"/>
      <c r="F175" s="57"/>
      <c r="G175" s="58"/>
      <c r="H175" s="89"/>
      <c r="I175" s="66"/>
      <c r="J175" s="67"/>
      <c r="K175" s="62"/>
      <c r="L175" s="67"/>
      <c r="M175" s="62"/>
      <c r="N175" s="62"/>
      <c r="P175" s="25"/>
      <c r="Q175" s="85"/>
      <c r="R175" s="86"/>
      <c r="S175" s="86"/>
      <c r="T175" s="87"/>
      <c r="U175" s="88"/>
    </row>
    <row r="176" spans="2:21" ht="27" customHeight="1">
      <c r="B176" s="56"/>
      <c r="C176" s="56"/>
      <c r="D176" s="56"/>
      <c r="E176" s="57"/>
      <c r="F176" s="57"/>
      <c r="G176" s="58"/>
      <c r="H176" s="89"/>
      <c r="I176" s="66"/>
      <c r="J176" s="67"/>
      <c r="K176" s="68"/>
      <c r="L176" s="61"/>
      <c r="M176" s="68"/>
      <c r="N176" s="68"/>
      <c r="P176" s="25"/>
      <c r="Q176" s="85"/>
      <c r="R176" s="86"/>
      <c r="S176" s="86"/>
      <c r="T176" s="87"/>
      <c r="U176" s="88"/>
    </row>
    <row r="177" spans="2:21" ht="27" customHeight="1">
      <c r="B177" s="56"/>
      <c r="C177" s="56"/>
      <c r="D177" s="56"/>
      <c r="E177" s="57"/>
      <c r="F177" s="57"/>
      <c r="G177" s="58"/>
      <c r="H177" s="89"/>
      <c r="I177" s="66"/>
      <c r="J177" s="67"/>
      <c r="K177" s="68"/>
      <c r="L177" s="61"/>
      <c r="M177" s="68"/>
      <c r="N177" s="68"/>
      <c r="P177" s="25"/>
      <c r="Q177" s="85"/>
      <c r="R177" s="86"/>
      <c r="S177" s="86"/>
      <c r="T177" s="90"/>
      <c r="U177" s="88"/>
    </row>
    <row r="178" spans="2:21" ht="27" customHeight="1">
      <c r="B178" s="56"/>
      <c r="C178" s="56"/>
      <c r="D178" s="56"/>
      <c r="E178" s="57"/>
      <c r="F178" s="57"/>
      <c r="G178" s="58"/>
      <c r="H178" s="89"/>
      <c r="I178" s="66"/>
      <c r="J178" s="67"/>
      <c r="K178" s="68"/>
      <c r="L178" s="67"/>
      <c r="M178" s="68"/>
      <c r="N178" s="68"/>
      <c r="P178" s="25"/>
      <c r="Q178" s="85"/>
      <c r="R178" s="86"/>
      <c r="S178" s="86"/>
      <c r="T178" s="87"/>
      <c r="U178" s="88"/>
    </row>
    <row r="179" spans="2:21" ht="27" customHeight="1">
      <c r="B179" s="56"/>
      <c r="C179" s="56"/>
      <c r="D179" s="56"/>
      <c r="E179" s="57"/>
      <c r="F179" s="57"/>
      <c r="G179" s="58"/>
      <c r="H179" s="89"/>
      <c r="I179" s="66"/>
      <c r="J179" s="67"/>
      <c r="K179" s="68"/>
      <c r="L179" s="67"/>
      <c r="M179" s="68"/>
      <c r="N179" s="68"/>
      <c r="P179" s="25"/>
      <c r="Q179" s="85"/>
      <c r="R179" s="86"/>
      <c r="S179" s="86"/>
      <c r="T179" s="87"/>
      <c r="U179" s="88"/>
    </row>
    <row r="180" spans="2:21" ht="27" customHeight="1">
      <c r="B180" s="56"/>
      <c r="C180" s="56"/>
      <c r="D180" s="56"/>
      <c r="E180" s="57"/>
      <c r="F180" s="57"/>
      <c r="G180" s="58"/>
      <c r="H180" s="89"/>
      <c r="I180" s="66"/>
      <c r="J180" s="67"/>
      <c r="K180" s="68"/>
      <c r="L180" s="67"/>
      <c r="M180" s="68"/>
      <c r="N180" s="68"/>
      <c r="P180" s="25"/>
      <c r="Q180" s="85"/>
      <c r="R180" s="86"/>
      <c r="S180" s="86"/>
      <c r="T180" s="87"/>
      <c r="U180" s="88"/>
    </row>
    <row r="181" spans="2:21" ht="27" customHeight="1">
      <c r="B181" s="56"/>
      <c r="C181" s="56"/>
      <c r="D181" s="56"/>
      <c r="E181" s="57"/>
      <c r="F181" s="57"/>
      <c r="G181" s="58"/>
      <c r="H181" s="89"/>
      <c r="I181" s="66"/>
      <c r="J181" s="67"/>
      <c r="K181" s="62"/>
      <c r="L181" s="67"/>
      <c r="M181" s="62"/>
      <c r="N181" s="62"/>
      <c r="P181" s="25"/>
      <c r="Q181" s="85"/>
      <c r="R181" s="86"/>
      <c r="S181" s="86"/>
      <c r="T181" s="87"/>
      <c r="U181" s="88"/>
    </row>
    <row r="182" spans="2:21" ht="27" customHeight="1">
      <c r="B182" s="56"/>
      <c r="C182" s="56"/>
      <c r="D182" s="56"/>
      <c r="E182" s="57"/>
      <c r="F182" s="57"/>
      <c r="G182" s="58"/>
      <c r="H182" s="89"/>
      <c r="I182" s="66"/>
      <c r="J182" s="67"/>
      <c r="K182" s="62"/>
      <c r="L182" s="67"/>
      <c r="M182" s="62"/>
      <c r="N182" s="62"/>
      <c r="P182" s="12"/>
      <c r="Q182" s="63"/>
      <c r="T182" s="64"/>
      <c r="U182" s="65"/>
    </row>
    <row r="183" spans="2:21" ht="27" customHeight="1">
      <c r="B183" s="56"/>
      <c r="C183" s="56"/>
      <c r="D183" s="56"/>
      <c r="E183" s="57"/>
      <c r="F183" s="57"/>
      <c r="G183" s="58"/>
      <c r="H183" s="89"/>
      <c r="I183" s="66"/>
      <c r="J183" s="67"/>
      <c r="K183" s="62"/>
      <c r="L183" s="67"/>
      <c r="M183" s="62"/>
      <c r="N183" s="62"/>
      <c r="P183" s="25"/>
      <c r="Q183" s="85"/>
      <c r="R183" s="86"/>
      <c r="S183" s="86"/>
      <c r="T183" s="87"/>
      <c r="U183" s="88"/>
    </row>
    <row r="184" spans="2:21" ht="27" customHeight="1">
      <c r="B184" s="56"/>
      <c r="C184" s="56"/>
      <c r="D184" s="56"/>
      <c r="E184" s="57"/>
      <c r="F184" s="57"/>
      <c r="G184" s="58"/>
      <c r="H184" s="89"/>
      <c r="I184" s="66"/>
      <c r="J184" s="67"/>
      <c r="K184" s="62"/>
      <c r="L184" s="67"/>
      <c r="M184" s="62"/>
      <c r="N184" s="62"/>
      <c r="P184" s="25"/>
      <c r="Q184" s="85"/>
      <c r="R184" s="86"/>
      <c r="S184" s="86"/>
      <c r="T184" s="87"/>
      <c r="U184" s="88"/>
    </row>
    <row r="185" spans="2:21" ht="27" customHeight="1">
      <c r="B185" s="56"/>
      <c r="C185" s="56"/>
      <c r="D185" s="56"/>
      <c r="E185" s="57"/>
      <c r="F185" s="57"/>
      <c r="G185" s="58"/>
      <c r="H185" s="89"/>
      <c r="I185" s="66"/>
      <c r="J185" s="67"/>
      <c r="K185" s="62"/>
      <c r="L185" s="67"/>
      <c r="M185" s="62"/>
      <c r="N185" s="62"/>
      <c r="P185" s="25"/>
      <c r="Q185" s="85"/>
      <c r="R185" s="86"/>
      <c r="S185" s="86"/>
      <c r="T185" s="87"/>
      <c r="U185" s="88"/>
    </row>
    <row r="186" spans="2:21" ht="27" customHeight="1">
      <c r="B186" s="56"/>
      <c r="C186" s="56"/>
      <c r="D186" s="56"/>
      <c r="E186" s="57"/>
      <c r="F186" s="57"/>
      <c r="G186" s="58"/>
      <c r="H186" s="89"/>
      <c r="I186" s="66"/>
      <c r="J186" s="67"/>
      <c r="K186" s="62"/>
      <c r="L186" s="67"/>
      <c r="M186" s="62"/>
      <c r="N186" s="62"/>
      <c r="P186" s="25"/>
      <c r="Q186" s="85"/>
      <c r="R186" s="86"/>
      <c r="S186" s="86"/>
      <c r="T186" s="87"/>
      <c r="U186" s="88"/>
    </row>
    <row r="187" spans="2:21" ht="27" customHeight="1">
      <c r="B187" s="56"/>
      <c r="C187" s="56"/>
      <c r="D187" s="56"/>
      <c r="E187" s="57"/>
      <c r="F187" s="57"/>
      <c r="G187" s="58"/>
      <c r="H187" s="89"/>
      <c r="I187" s="66"/>
      <c r="J187" s="61"/>
      <c r="K187" s="62"/>
      <c r="L187" s="61"/>
      <c r="M187" s="62"/>
      <c r="N187" s="62"/>
      <c r="P187" s="25"/>
      <c r="Q187" s="85"/>
      <c r="R187" s="86"/>
      <c r="S187" s="86"/>
      <c r="T187" s="87"/>
      <c r="U187" s="88"/>
    </row>
    <row r="188" spans="2:21" ht="27" customHeight="1">
      <c r="B188" s="56"/>
      <c r="C188" s="56"/>
      <c r="D188" s="56"/>
      <c r="E188" s="57"/>
      <c r="F188" s="57"/>
      <c r="G188" s="58"/>
      <c r="H188" s="89"/>
      <c r="I188" s="66"/>
      <c r="J188" s="61"/>
      <c r="K188" s="62"/>
      <c r="L188" s="61"/>
      <c r="M188" s="62"/>
      <c r="N188" s="62"/>
      <c r="P188" s="25"/>
      <c r="Q188" s="85"/>
      <c r="R188" s="86"/>
      <c r="S188" s="86"/>
      <c r="T188" s="87"/>
      <c r="U188" s="88"/>
    </row>
    <row r="189" spans="2:21" ht="27" customHeight="1">
      <c r="B189" s="56"/>
      <c r="C189" s="56"/>
      <c r="D189" s="56"/>
      <c r="E189" s="57"/>
      <c r="F189" s="57"/>
      <c r="G189" s="58"/>
      <c r="H189" s="89"/>
      <c r="I189" s="66"/>
      <c r="J189" s="67"/>
      <c r="K189" s="62"/>
      <c r="L189" s="67"/>
      <c r="M189" s="62"/>
      <c r="N189" s="62"/>
      <c r="P189" s="25"/>
      <c r="Q189" s="85"/>
      <c r="R189" s="86"/>
      <c r="S189" s="86"/>
      <c r="T189" s="87"/>
      <c r="U189" s="88"/>
    </row>
    <row r="190" spans="2:21" ht="27" customHeight="1">
      <c r="B190" s="56"/>
      <c r="C190" s="56"/>
      <c r="D190" s="56"/>
      <c r="E190" s="57"/>
      <c r="F190" s="57"/>
      <c r="G190" s="58"/>
      <c r="H190" s="89"/>
      <c r="I190" s="66"/>
      <c r="J190" s="67"/>
      <c r="K190" s="62"/>
      <c r="L190" s="67"/>
      <c r="M190" s="62"/>
      <c r="N190" s="62"/>
      <c r="P190" s="12"/>
      <c r="Q190" s="63"/>
      <c r="R190" s="86"/>
      <c r="T190" s="64"/>
      <c r="U190" s="65"/>
    </row>
    <row r="191" spans="2:21" ht="27" customHeight="1">
      <c r="B191" s="56"/>
      <c r="C191" s="56"/>
      <c r="D191" s="56"/>
      <c r="E191" s="57"/>
      <c r="F191" s="57"/>
      <c r="G191" s="58"/>
      <c r="H191" s="89"/>
      <c r="I191" s="66"/>
      <c r="J191" s="67"/>
      <c r="K191" s="62"/>
      <c r="L191" s="67"/>
      <c r="M191" s="62"/>
      <c r="N191" s="62"/>
      <c r="P191" s="12"/>
      <c r="Q191" s="63"/>
      <c r="R191" s="86"/>
      <c r="T191" s="64"/>
      <c r="U191" s="65"/>
    </row>
    <row r="192" spans="2:21" ht="27" customHeight="1">
      <c r="B192" s="56"/>
      <c r="C192" s="56"/>
      <c r="D192" s="56"/>
      <c r="E192" s="57"/>
      <c r="F192" s="57"/>
      <c r="G192" s="58"/>
      <c r="H192" s="89"/>
      <c r="I192" s="66"/>
      <c r="J192" s="67"/>
      <c r="K192" s="62"/>
      <c r="L192" s="67"/>
      <c r="M192" s="62"/>
      <c r="N192" s="62"/>
      <c r="P192" s="12"/>
      <c r="Q192" s="63"/>
      <c r="R192" s="86"/>
      <c r="T192" s="64"/>
      <c r="U192" s="65"/>
    </row>
    <row r="193" spans="1:21" ht="27" customHeight="1">
      <c r="A193" s="157"/>
      <c r="B193" s="157"/>
      <c r="C193" s="157"/>
      <c r="D193" s="157"/>
      <c r="E193" s="157"/>
      <c r="F193" s="157"/>
      <c r="G193" s="79"/>
      <c r="H193" s="80"/>
      <c r="I193" s="81"/>
      <c r="J193" s="82"/>
      <c r="K193" s="83"/>
      <c r="L193" s="83"/>
      <c r="M193" s="83"/>
      <c r="N193" s="83"/>
      <c r="O193" s="98"/>
      <c r="P193" s="25"/>
      <c r="Q193" s="85"/>
      <c r="R193" s="86"/>
      <c r="S193" s="86"/>
      <c r="T193" s="87"/>
      <c r="U193" s="88"/>
    </row>
    <row r="194" spans="1:21" ht="27" customHeight="1">
      <c r="B194" s="56"/>
      <c r="C194" s="56"/>
      <c r="D194" s="56"/>
      <c r="E194" s="57"/>
      <c r="F194" s="57"/>
      <c r="G194" s="58"/>
      <c r="H194" s="89"/>
      <c r="I194" s="66"/>
      <c r="J194" s="67"/>
      <c r="K194" s="62"/>
      <c r="L194" s="67"/>
      <c r="M194" s="62"/>
      <c r="N194" s="62"/>
      <c r="P194" s="12"/>
      <c r="Q194" s="63"/>
      <c r="R194" s="86"/>
      <c r="T194" s="64"/>
      <c r="U194" s="65"/>
    </row>
    <row r="195" spans="1:21" ht="27" customHeight="1">
      <c r="B195" s="56"/>
      <c r="C195" s="56"/>
      <c r="D195" s="56"/>
      <c r="E195" s="57"/>
      <c r="F195" s="57"/>
      <c r="G195" s="58"/>
      <c r="H195" s="89"/>
      <c r="I195" s="66"/>
      <c r="J195" s="67"/>
      <c r="K195" s="62"/>
      <c r="L195" s="67"/>
      <c r="M195" s="62"/>
      <c r="N195" s="62"/>
      <c r="P195" s="12"/>
      <c r="Q195" s="63"/>
      <c r="R195" s="86"/>
      <c r="T195" s="64"/>
      <c r="U195" s="65"/>
    </row>
    <row r="196" spans="1:21" ht="27" customHeight="1">
      <c r="B196" s="56"/>
      <c r="C196" s="56"/>
      <c r="D196" s="56"/>
      <c r="E196" s="57"/>
      <c r="F196" s="57"/>
      <c r="G196" s="58"/>
      <c r="H196" s="89"/>
      <c r="I196" s="66"/>
      <c r="J196" s="61"/>
      <c r="K196" s="62"/>
      <c r="L196" s="61"/>
      <c r="M196" s="62"/>
      <c r="N196" s="62"/>
      <c r="P196" s="25"/>
      <c r="Q196" s="85"/>
      <c r="R196" s="86"/>
      <c r="S196" s="86"/>
      <c r="T196" s="87"/>
      <c r="U196" s="88"/>
    </row>
    <row r="197" spans="1:21" ht="27" customHeight="1">
      <c r="A197" s="69"/>
      <c r="B197" s="56"/>
      <c r="C197" s="56"/>
      <c r="D197" s="56"/>
      <c r="E197" s="57"/>
      <c r="F197" s="57"/>
      <c r="G197" s="58"/>
      <c r="H197" s="89"/>
      <c r="I197" s="66"/>
      <c r="J197" s="61"/>
      <c r="L197" s="61"/>
      <c r="P197" s="25"/>
      <c r="Q197" s="85"/>
      <c r="R197" s="86"/>
      <c r="S197" s="86"/>
      <c r="T197" s="87"/>
      <c r="U197" s="88"/>
    </row>
    <row r="198" spans="1:21" ht="27" customHeight="1">
      <c r="B198" s="56"/>
      <c r="C198" s="56"/>
      <c r="D198" s="56"/>
      <c r="E198" s="57"/>
      <c r="F198" s="57"/>
      <c r="G198" s="58"/>
      <c r="H198" s="89"/>
      <c r="I198" s="66"/>
      <c r="J198" s="61"/>
      <c r="K198" s="62"/>
      <c r="L198" s="61"/>
      <c r="M198" s="62"/>
      <c r="N198" s="62"/>
      <c r="P198" s="25"/>
      <c r="Q198" s="85"/>
      <c r="R198" s="86"/>
      <c r="S198" s="86"/>
      <c r="T198" s="87"/>
      <c r="U198" s="88"/>
    </row>
    <row r="199" spans="1:21" ht="27" customHeight="1">
      <c r="B199" s="56"/>
      <c r="C199" s="56"/>
      <c r="D199" s="56"/>
      <c r="E199" s="57"/>
      <c r="F199" s="57"/>
      <c r="G199" s="58"/>
      <c r="H199" s="89"/>
      <c r="I199" s="66"/>
      <c r="J199" s="61"/>
      <c r="L199" s="61"/>
      <c r="P199" s="25"/>
      <c r="Q199" s="85"/>
      <c r="R199" s="86"/>
      <c r="S199" s="86"/>
      <c r="T199" s="87"/>
      <c r="U199" s="88"/>
    </row>
    <row r="200" spans="1:21" ht="27" customHeight="1">
      <c r="B200" s="56"/>
      <c r="C200" s="56"/>
      <c r="D200" s="56"/>
      <c r="E200" s="57"/>
      <c r="F200" s="57"/>
      <c r="G200" s="58"/>
      <c r="H200" s="89"/>
      <c r="I200" s="66"/>
      <c r="J200" s="67"/>
      <c r="L200" s="67"/>
      <c r="P200" s="25"/>
      <c r="Q200" s="85"/>
      <c r="R200" s="86"/>
      <c r="S200" s="86"/>
      <c r="T200" s="87"/>
      <c r="U200" s="88"/>
    </row>
    <row r="201" spans="1:21" ht="27" customHeight="1">
      <c r="B201" s="56"/>
      <c r="C201" s="56"/>
      <c r="D201" s="56"/>
      <c r="E201" s="57"/>
      <c r="F201" s="57"/>
      <c r="G201" s="58"/>
      <c r="H201" s="89"/>
      <c r="I201" s="66"/>
      <c r="J201" s="61"/>
      <c r="L201" s="61"/>
      <c r="P201" s="25"/>
      <c r="Q201" s="85"/>
      <c r="R201" s="86"/>
      <c r="S201" s="86"/>
      <c r="T201" s="87"/>
      <c r="U201" s="88"/>
    </row>
    <row r="202" spans="1:21" ht="27" customHeight="1">
      <c r="B202" s="56"/>
      <c r="C202" s="56"/>
      <c r="D202" s="56"/>
      <c r="E202" s="57"/>
      <c r="F202" s="57"/>
      <c r="G202" s="58"/>
      <c r="H202" s="89"/>
      <c r="I202" s="66"/>
      <c r="J202" s="61"/>
      <c r="L202" s="61"/>
      <c r="P202" s="25"/>
      <c r="Q202" s="85"/>
      <c r="R202" s="86"/>
      <c r="S202" s="86"/>
      <c r="T202" s="87"/>
      <c r="U202" s="88"/>
    </row>
    <row r="203" spans="1:21" ht="27" customHeight="1">
      <c r="B203" s="56"/>
      <c r="C203" s="56"/>
      <c r="D203" s="56"/>
      <c r="E203" s="57"/>
      <c r="F203" s="57"/>
      <c r="G203" s="58"/>
      <c r="H203" s="89"/>
      <c r="I203" s="66"/>
      <c r="J203" s="61"/>
      <c r="K203" s="62"/>
      <c r="L203" s="61"/>
      <c r="M203" s="62"/>
      <c r="N203" s="62"/>
      <c r="P203" s="25"/>
      <c r="Q203" s="85"/>
      <c r="R203" s="86"/>
      <c r="S203" s="86"/>
      <c r="T203" s="87"/>
      <c r="U203" s="88"/>
    </row>
    <row r="204" spans="1:21" ht="27" customHeight="1">
      <c r="B204" s="56"/>
      <c r="C204" s="56"/>
      <c r="D204" s="56"/>
      <c r="E204" s="57"/>
      <c r="F204" s="57"/>
      <c r="G204" s="58"/>
      <c r="H204" s="89"/>
      <c r="I204" s="66"/>
      <c r="J204" s="61"/>
      <c r="L204" s="61"/>
      <c r="M204" s="68"/>
      <c r="N204" s="68"/>
      <c r="P204" s="25"/>
      <c r="Q204" s="85"/>
      <c r="R204" s="86"/>
      <c r="S204" s="86"/>
      <c r="T204" s="87"/>
      <c r="U204" s="88"/>
    </row>
    <row r="205" spans="1:21" ht="27" customHeight="1">
      <c r="B205" s="56"/>
      <c r="C205" s="56"/>
      <c r="D205" s="56"/>
      <c r="E205" s="57"/>
      <c r="F205" s="57"/>
      <c r="G205" s="58"/>
      <c r="H205" s="89"/>
      <c r="I205" s="66"/>
      <c r="J205" s="67"/>
      <c r="L205" s="61"/>
      <c r="P205" s="25"/>
      <c r="Q205" s="85"/>
      <c r="R205" s="86"/>
      <c r="S205" s="86"/>
      <c r="T205" s="87"/>
      <c r="U205" s="88"/>
    </row>
    <row r="206" spans="1:21" ht="27" customHeight="1">
      <c r="B206" s="56"/>
      <c r="C206" s="56"/>
      <c r="D206" s="56"/>
      <c r="E206" s="57"/>
      <c r="F206" s="57"/>
      <c r="G206" s="58"/>
      <c r="H206" s="89"/>
      <c r="I206" s="66"/>
      <c r="J206" s="67"/>
      <c r="L206" s="67"/>
      <c r="P206" s="25"/>
      <c r="Q206" s="85"/>
      <c r="R206" s="86"/>
      <c r="S206" s="86"/>
      <c r="T206" s="87"/>
      <c r="U206" s="88"/>
    </row>
    <row r="207" spans="1:21" ht="27" customHeight="1">
      <c r="B207" s="56"/>
      <c r="C207" s="56"/>
      <c r="D207" s="56"/>
      <c r="E207" s="57"/>
      <c r="F207" s="57"/>
      <c r="G207" s="58"/>
      <c r="H207" s="89"/>
      <c r="I207" s="66"/>
      <c r="J207" s="61"/>
      <c r="L207" s="61"/>
      <c r="P207" s="25"/>
      <c r="Q207" s="85"/>
      <c r="R207" s="86"/>
      <c r="S207" s="86"/>
      <c r="T207" s="87"/>
      <c r="U207" s="88"/>
    </row>
    <row r="208" spans="1:21" ht="27" customHeight="1">
      <c r="B208" s="56"/>
      <c r="C208" s="56"/>
      <c r="D208" s="56"/>
      <c r="E208" s="57"/>
      <c r="F208" s="57"/>
      <c r="G208" s="58"/>
      <c r="H208" s="89"/>
      <c r="I208" s="66"/>
      <c r="J208" s="61"/>
      <c r="K208" s="68"/>
      <c r="L208" s="61"/>
      <c r="M208" s="68"/>
      <c r="N208" s="68"/>
      <c r="P208" s="25"/>
      <c r="Q208" s="85"/>
      <c r="R208" s="86"/>
      <c r="S208" s="86"/>
      <c r="T208" s="87"/>
      <c r="U208" s="88"/>
    </row>
    <row r="209" spans="1:21" ht="27" customHeight="1">
      <c r="B209" s="56"/>
      <c r="C209" s="56"/>
      <c r="D209" s="56"/>
      <c r="E209" s="57"/>
      <c r="F209" s="57"/>
      <c r="G209" s="58"/>
      <c r="H209" s="89"/>
      <c r="I209" s="66"/>
      <c r="J209" s="67"/>
      <c r="K209" s="62"/>
      <c r="L209" s="67"/>
      <c r="M209" s="62"/>
      <c r="N209" s="62"/>
      <c r="P209" s="25"/>
      <c r="Q209" s="85"/>
      <c r="R209" s="86"/>
      <c r="S209" s="86"/>
      <c r="T209" s="87"/>
      <c r="U209" s="88"/>
    </row>
    <row r="210" spans="1:21" ht="27" customHeight="1">
      <c r="B210" s="56"/>
      <c r="C210" s="56"/>
      <c r="D210" s="56"/>
      <c r="E210" s="57"/>
      <c r="F210" s="57"/>
      <c r="G210" s="58"/>
      <c r="H210" s="89"/>
      <c r="I210" s="66"/>
      <c r="J210" s="67"/>
      <c r="K210" s="62"/>
      <c r="L210" s="67"/>
      <c r="M210" s="62"/>
      <c r="N210" s="62"/>
      <c r="P210" s="25"/>
      <c r="Q210" s="85"/>
      <c r="R210" s="86"/>
      <c r="S210" s="86"/>
      <c r="T210" s="87"/>
      <c r="U210" s="88"/>
    </row>
    <row r="211" spans="1:21" ht="27" customHeight="1">
      <c r="B211" s="56"/>
      <c r="C211" s="56"/>
      <c r="D211" s="56"/>
      <c r="E211" s="57"/>
      <c r="F211" s="57"/>
      <c r="G211" s="58"/>
      <c r="H211" s="89"/>
      <c r="I211" s="66"/>
      <c r="J211" s="67"/>
      <c r="K211" s="68"/>
      <c r="L211" s="67"/>
      <c r="M211" s="68"/>
      <c r="N211" s="68"/>
      <c r="P211" s="25"/>
      <c r="Q211" s="85"/>
      <c r="R211" s="86"/>
      <c r="S211" s="86"/>
      <c r="T211" s="87"/>
      <c r="U211" s="88"/>
    </row>
    <row r="212" spans="1:21" ht="27" customHeight="1">
      <c r="B212" s="56"/>
      <c r="C212" s="56"/>
      <c r="D212" s="56"/>
      <c r="E212" s="57"/>
      <c r="F212" s="57"/>
      <c r="G212" s="58"/>
      <c r="H212" s="89"/>
      <c r="I212" s="66"/>
      <c r="J212" s="61"/>
      <c r="K212" s="62"/>
      <c r="L212" s="61"/>
      <c r="M212" s="62"/>
      <c r="N212" s="62"/>
      <c r="P212" s="25"/>
      <c r="Q212" s="85"/>
      <c r="R212" s="86"/>
      <c r="S212" s="86"/>
      <c r="T212" s="87"/>
      <c r="U212" s="88"/>
    </row>
    <row r="213" spans="1:21" ht="27" customHeight="1">
      <c r="B213" s="56"/>
      <c r="C213" s="56"/>
      <c r="D213" s="56"/>
      <c r="E213" s="57"/>
      <c r="F213" s="57"/>
      <c r="G213" s="58"/>
      <c r="H213" s="89"/>
      <c r="I213" s="66"/>
      <c r="J213" s="67"/>
      <c r="K213" s="62"/>
      <c r="L213" s="67"/>
      <c r="M213" s="62"/>
      <c r="N213" s="62"/>
      <c r="P213" s="25"/>
      <c r="Q213" s="85"/>
      <c r="R213" s="86"/>
      <c r="S213" s="86"/>
      <c r="T213" s="87"/>
      <c r="U213" s="88"/>
    </row>
    <row r="214" spans="1:21" ht="27" customHeight="1">
      <c r="B214" s="56"/>
      <c r="C214" s="56"/>
      <c r="D214" s="56"/>
      <c r="E214" s="57"/>
      <c r="F214" s="57"/>
      <c r="G214" s="58"/>
      <c r="H214" s="89"/>
      <c r="I214" s="66"/>
      <c r="J214" s="61"/>
      <c r="K214" s="62"/>
      <c r="L214" s="61"/>
      <c r="M214" s="62"/>
      <c r="N214" s="62"/>
      <c r="P214" s="25"/>
      <c r="Q214" s="85"/>
      <c r="R214" s="86"/>
      <c r="S214" s="86"/>
      <c r="T214" s="87"/>
      <c r="U214" s="88"/>
    </row>
    <row r="215" spans="1:21" ht="27" customHeight="1">
      <c r="B215" s="56"/>
      <c r="C215" s="56"/>
      <c r="D215" s="56"/>
      <c r="E215" s="57"/>
      <c r="F215" s="57"/>
      <c r="G215" s="58"/>
      <c r="H215" s="89"/>
      <c r="I215" s="66"/>
      <c r="J215" s="67"/>
      <c r="K215" s="62"/>
      <c r="L215" s="67"/>
      <c r="M215" s="62"/>
      <c r="N215" s="62"/>
      <c r="P215" s="25"/>
      <c r="Q215" s="85"/>
      <c r="R215" s="86"/>
      <c r="S215" s="86"/>
      <c r="T215" s="87"/>
      <c r="U215" s="88"/>
    </row>
    <row r="216" spans="1:21" ht="27" customHeight="1">
      <c r="B216" s="56"/>
      <c r="C216" s="56"/>
      <c r="D216" s="56"/>
      <c r="E216" s="57"/>
      <c r="F216" s="57"/>
      <c r="G216" s="58"/>
      <c r="H216" s="89"/>
      <c r="I216" s="66"/>
      <c r="J216" s="67"/>
      <c r="L216" s="67"/>
      <c r="P216" s="25"/>
      <c r="Q216" s="85"/>
      <c r="R216" s="86"/>
      <c r="S216" s="86"/>
      <c r="T216" s="87"/>
      <c r="U216" s="88"/>
    </row>
    <row r="217" spans="1:21" ht="27" customHeight="1">
      <c r="B217" s="56"/>
      <c r="C217" s="56"/>
      <c r="D217" s="56"/>
      <c r="E217" s="57"/>
      <c r="F217" s="57"/>
      <c r="G217" s="58"/>
      <c r="H217" s="89"/>
      <c r="I217" s="66"/>
      <c r="J217" s="61"/>
      <c r="K217" s="62"/>
      <c r="L217" s="61"/>
      <c r="M217" s="62"/>
      <c r="N217" s="62"/>
      <c r="P217" s="25"/>
      <c r="Q217" s="85"/>
      <c r="R217" s="86"/>
      <c r="S217" s="86"/>
      <c r="T217" s="87"/>
      <c r="U217" s="88"/>
    </row>
    <row r="218" spans="1:21" ht="27" customHeight="1">
      <c r="B218" s="56"/>
      <c r="C218" s="56"/>
      <c r="D218" s="56"/>
      <c r="E218" s="57"/>
      <c r="F218" s="57"/>
      <c r="G218" s="58"/>
      <c r="H218" s="89"/>
      <c r="I218" s="66"/>
      <c r="J218" s="61"/>
      <c r="K218" s="62"/>
      <c r="L218" s="61"/>
      <c r="M218" s="62"/>
      <c r="N218" s="62"/>
      <c r="P218" s="25"/>
      <c r="Q218" s="85"/>
      <c r="R218" s="86"/>
      <c r="S218" s="86"/>
      <c r="T218" s="87"/>
      <c r="U218" s="88"/>
    </row>
    <row r="219" spans="1:21" ht="27" customHeight="1">
      <c r="B219" s="56"/>
      <c r="C219" s="56"/>
      <c r="D219" s="56"/>
      <c r="E219" s="57"/>
      <c r="F219" s="57"/>
      <c r="G219" s="58"/>
      <c r="H219" s="89"/>
      <c r="I219" s="66"/>
      <c r="J219" s="61"/>
      <c r="K219" s="62"/>
      <c r="L219" s="61"/>
      <c r="M219" s="62"/>
      <c r="N219" s="62"/>
      <c r="P219" s="25"/>
      <c r="Q219" s="85"/>
      <c r="R219" s="86"/>
      <c r="S219" s="86"/>
      <c r="T219" s="87"/>
      <c r="U219" s="88"/>
    </row>
    <row r="220" spans="1:21" ht="27" customHeight="1">
      <c r="B220" s="56"/>
      <c r="C220" s="56"/>
      <c r="D220" s="56"/>
      <c r="E220" s="57"/>
      <c r="F220" s="57"/>
      <c r="G220" s="58"/>
      <c r="H220" s="89"/>
      <c r="I220" s="66"/>
      <c r="J220" s="67"/>
      <c r="K220" s="62"/>
      <c r="L220" s="67"/>
      <c r="M220" s="62"/>
      <c r="N220" s="62"/>
      <c r="P220" s="25"/>
      <c r="Q220" s="85"/>
      <c r="R220" s="86"/>
      <c r="S220" s="86"/>
      <c r="T220" s="87"/>
      <c r="U220" s="88"/>
    </row>
    <row r="221" spans="1:21" ht="27" customHeight="1">
      <c r="B221" s="56"/>
      <c r="C221" s="56"/>
      <c r="D221" s="56"/>
      <c r="E221" s="57"/>
      <c r="F221" s="57"/>
      <c r="G221" s="58"/>
      <c r="H221" s="89"/>
      <c r="I221" s="66"/>
      <c r="J221" s="67"/>
      <c r="K221" s="62"/>
      <c r="L221" s="67"/>
      <c r="M221" s="62"/>
      <c r="N221" s="62"/>
      <c r="P221" s="25"/>
      <c r="Q221" s="85"/>
      <c r="R221" s="86"/>
      <c r="S221" s="86"/>
      <c r="T221" s="87"/>
      <c r="U221" s="88"/>
    </row>
    <row r="222" spans="1:21" ht="27" customHeight="1">
      <c r="B222" s="56"/>
      <c r="C222" s="56"/>
      <c r="D222" s="56"/>
      <c r="E222" s="57"/>
      <c r="F222" s="57"/>
      <c r="G222" s="58"/>
      <c r="H222" s="89"/>
      <c r="I222" s="66"/>
      <c r="J222" s="67"/>
      <c r="K222" s="62"/>
      <c r="L222" s="67"/>
      <c r="M222" s="62"/>
      <c r="N222" s="62"/>
      <c r="P222" s="25"/>
      <c r="Q222" s="85"/>
      <c r="R222" s="86"/>
      <c r="S222" s="86"/>
      <c r="T222" s="87"/>
      <c r="U222" s="88"/>
    </row>
    <row r="223" spans="1:21" ht="27" customHeight="1">
      <c r="B223" s="56"/>
      <c r="C223" s="56"/>
      <c r="D223" s="56"/>
      <c r="E223" s="57"/>
      <c r="F223" s="57"/>
      <c r="G223" s="58"/>
      <c r="H223" s="89"/>
      <c r="I223" s="66"/>
      <c r="J223" s="67"/>
      <c r="K223" s="62"/>
      <c r="L223" s="61"/>
      <c r="M223" s="62"/>
      <c r="N223" s="62"/>
      <c r="P223" s="25"/>
      <c r="Q223" s="85"/>
      <c r="R223" s="86"/>
      <c r="S223" s="86"/>
      <c r="T223" s="90"/>
      <c r="U223" s="88"/>
    </row>
    <row r="224" spans="1:21" ht="27" customHeight="1">
      <c r="A224" s="157"/>
      <c r="B224" s="157"/>
      <c r="C224" s="157"/>
      <c r="D224" s="157"/>
      <c r="E224" s="157"/>
      <c r="F224" s="157"/>
      <c r="G224" s="79"/>
      <c r="H224" s="80"/>
      <c r="I224" s="81"/>
      <c r="J224" s="82"/>
      <c r="K224" s="83"/>
      <c r="L224" s="83"/>
      <c r="M224" s="83"/>
      <c r="N224" s="83"/>
      <c r="O224" s="98"/>
      <c r="P224" s="25"/>
      <c r="Q224" s="85"/>
      <c r="R224" s="86"/>
      <c r="S224" s="86"/>
      <c r="T224" s="87"/>
      <c r="U224" s="88"/>
    </row>
    <row r="225" spans="1:22" ht="27" customHeight="1">
      <c r="A225" s="157"/>
      <c r="B225" s="157"/>
      <c r="C225" s="157"/>
      <c r="D225" s="157"/>
      <c r="E225" s="157"/>
      <c r="F225" s="157"/>
      <c r="G225" s="79"/>
      <c r="H225" s="80"/>
      <c r="I225" s="81"/>
      <c r="J225" s="81"/>
      <c r="K225" s="81"/>
      <c r="L225" s="82"/>
      <c r="M225" s="83"/>
      <c r="N225" s="83"/>
      <c r="O225" s="99"/>
      <c r="P225" s="83"/>
      <c r="Q225" s="84"/>
      <c r="S225" s="63"/>
      <c r="V225" s="81"/>
    </row>
  </sheetData>
  <autoFilter ref="A1:V223">
    <filterColumn colId="1" showButton="0"/>
    <filterColumn colId="2" showButton="0"/>
    <filterColumn colId="9" showButton="0"/>
    <filterColumn colId="11" showButton="0"/>
  </autoFilter>
  <mergeCells count="23">
    <mergeCell ref="W1:W2"/>
    <mergeCell ref="Y1:Y2"/>
    <mergeCell ref="A225:F225"/>
    <mergeCell ref="A117:F117"/>
    <mergeCell ref="A155:F155"/>
    <mergeCell ref="A193:F193"/>
    <mergeCell ref="A224:F224"/>
    <mergeCell ref="S1:S2"/>
    <mergeCell ref="T1:T2"/>
    <mergeCell ref="U1:U2"/>
    <mergeCell ref="V1:V2"/>
    <mergeCell ref="Q1:Q2"/>
    <mergeCell ref="R1:R2"/>
    <mergeCell ref="I1:I2"/>
    <mergeCell ref="J1:K1"/>
    <mergeCell ref="O1:O2"/>
    <mergeCell ref="A1:A2"/>
    <mergeCell ref="B1:D1"/>
    <mergeCell ref="E1:E2"/>
    <mergeCell ref="F1:F2"/>
    <mergeCell ref="G1:G2"/>
    <mergeCell ref="H1:H2"/>
    <mergeCell ref="L1:N1"/>
  </mergeCells>
  <phoneticPr fontId="3" type="noConversion"/>
  <printOptions horizontalCentered="1"/>
  <pageMargins left="0" right="0" top="1.1811023622047245" bottom="3.937007874015748E-2" header="0.78740157480314965" footer="0.19685039370078741"/>
  <pageSetup paperSize="9" scale="61" fitToHeight="15" orientation="portrait" r:id="rId1"/>
  <headerFooter alignWithMargins="0">
    <oddHeader>&amp;C&amp;"돋움,굵게"&amp;20&amp;E용 지 조 서 (&amp;P)</oddHeader>
  </headerFooter>
  <rowBreaks count="4" manualBreakCount="4">
    <brk id="42" max="14" man="1"/>
    <brk id="83" max="14" man="1"/>
    <brk id="155" max="13" man="1"/>
    <brk id="193" max="13" man="1"/>
  </rowBreaks>
  <drawing r:id="rId2"/>
  <legacyDrawing r:id="rId3"/>
  <controls>
    <mc:AlternateContent xmlns:mc="http://schemas.openxmlformats.org/markup-compatibility/2006">
      <mc:Choice Requires="x14">
        <control shapeId="1029" r:id="rId4" name="Control 5">
          <controlPr defaultSize="0" r:id="rId5">
            <anchor moveWithCells="1">
              <from>
                <xdr:col>6</xdr:col>
                <xdr:colOff>28575</xdr:colOff>
                <xdr:row>70</xdr:row>
                <xdr:rowOff>0</xdr:rowOff>
              </from>
              <to>
                <xdr:col>7</xdr:col>
                <xdr:colOff>352425</xdr:colOff>
                <xdr:row>70</xdr:row>
                <xdr:rowOff>228600</xdr:rowOff>
              </to>
            </anchor>
          </controlPr>
        </control>
      </mc:Choice>
      <mc:Fallback>
        <control shapeId="1029" r:id="rId4" name="Control 5"/>
      </mc:Fallback>
    </mc:AlternateContent>
    <mc:AlternateContent xmlns:mc="http://schemas.openxmlformats.org/markup-compatibility/2006">
      <mc:Choice Requires="x14">
        <control shapeId="1028" r:id="rId6" name="Control 4">
          <controlPr defaultSize="0" r:id="rId5">
            <anchor moveWithCells="1">
              <from>
                <xdr:col>6</xdr:col>
                <xdr:colOff>28575</xdr:colOff>
                <xdr:row>70</xdr:row>
                <xdr:rowOff>0</xdr:rowOff>
              </from>
              <to>
                <xdr:col>7</xdr:col>
                <xdr:colOff>352425</xdr:colOff>
                <xdr:row>70</xdr:row>
                <xdr:rowOff>228600</xdr:rowOff>
              </to>
            </anchor>
          </controlPr>
        </control>
      </mc:Choice>
      <mc:Fallback>
        <control shapeId="1028" r:id="rId6" name="Control 4"/>
      </mc:Fallback>
    </mc:AlternateContent>
    <mc:AlternateContent xmlns:mc="http://schemas.openxmlformats.org/markup-compatibility/2006">
      <mc:Choice Requires="x14">
        <control shapeId="1027" r:id="rId7" name="Control 3">
          <controlPr defaultSize="0" r:id="rId8">
            <anchor moveWithCells="1">
              <from>
                <xdr:col>6</xdr:col>
                <xdr:colOff>28575</xdr:colOff>
                <xdr:row>70</xdr:row>
                <xdr:rowOff>0</xdr:rowOff>
              </from>
              <to>
                <xdr:col>7</xdr:col>
                <xdr:colOff>352425</xdr:colOff>
                <xdr:row>70</xdr:row>
                <xdr:rowOff>228600</xdr:rowOff>
              </to>
            </anchor>
          </controlPr>
        </control>
      </mc:Choice>
      <mc:Fallback>
        <control shapeId="1027" r:id="rId7" name="Control 3"/>
      </mc:Fallback>
    </mc:AlternateContent>
    <mc:AlternateContent xmlns:mc="http://schemas.openxmlformats.org/markup-compatibility/2006">
      <mc:Choice Requires="x14">
        <control shapeId="1026" r:id="rId9" name="Control 2">
          <controlPr defaultSize="0" r:id="rId5">
            <anchor moveWithCells="1">
              <from>
                <xdr:col>6</xdr:col>
                <xdr:colOff>28575</xdr:colOff>
                <xdr:row>70</xdr:row>
                <xdr:rowOff>0</xdr:rowOff>
              </from>
              <to>
                <xdr:col>7</xdr:col>
                <xdr:colOff>352425</xdr:colOff>
                <xdr:row>70</xdr:row>
                <xdr:rowOff>228600</xdr:rowOff>
              </to>
            </anchor>
          </controlPr>
        </control>
      </mc:Choice>
      <mc:Fallback>
        <control shapeId="1026" r:id="rId9" name="Control 2"/>
      </mc:Fallback>
    </mc:AlternateContent>
    <mc:AlternateContent xmlns:mc="http://schemas.openxmlformats.org/markup-compatibility/2006">
      <mc:Choice Requires="x14">
        <control shapeId="1025" r:id="rId10" name="Control 1">
          <controlPr defaultSize="0" r:id="rId5">
            <anchor moveWithCells="1">
              <from>
                <xdr:col>6</xdr:col>
                <xdr:colOff>28575</xdr:colOff>
                <xdr:row>70</xdr:row>
                <xdr:rowOff>0</xdr:rowOff>
              </from>
              <to>
                <xdr:col>7</xdr:col>
                <xdr:colOff>352425</xdr:colOff>
                <xdr:row>70</xdr:row>
                <xdr:rowOff>228600</xdr:rowOff>
              </to>
            </anchor>
          </controlPr>
        </control>
      </mc:Choice>
      <mc:Fallback>
        <control shapeId="1025" r:id="rId10" name="Control 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집계표</vt:lpstr>
      <vt:lpstr>용지조서</vt:lpstr>
      <vt:lpstr>용지조서!Print_Area</vt:lpstr>
      <vt:lpstr>집계표!Print_Area</vt:lpstr>
      <vt:lpstr>용지조서!Print_Titles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강나래</dc:creator>
  <cp:lastModifiedBy>user</cp:lastModifiedBy>
  <cp:lastPrinted>2020-01-06T08:37:16Z</cp:lastPrinted>
  <dcterms:created xsi:type="dcterms:W3CDTF">2019-07-22T06:16:16Z</dcterms:created>
  <dcterms:modified xsi:type="dcterms:W3CDTF">2020-01-06T09:02:18Z</dcterms:modified>
</cp:coreProperties>
</file>